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firstSheet="2" activeTab="6"/>
  </bookViews>
  <sheets>
    <sheet name="Voorblad" sheetId="1" r:id="rId1"/>
    <sheet name="Deelnemers" sheetId="2" r:id="rId2"/>
    <sheet name="Boten" sheetId="3" r:id="rId3"/>
    <sheet name="Teams" sheetId="4" r:id="rId4"/>
    <sheet name="Loting" sheetId="5" r:id="rId5"/>
    <sheet name="Ingave" sheetId="6" r:id="rId6"/>
    <sheet name="Uitslag" sheetId="7" r:id="rId7"/>
    <sheet name="Gew per boot" sheetId="8" r:id="rId8"/>
    <sheet name="Per_team" sheetId="9" r:id="rId9"/>
    <sheet name="Boot-1" sheetId="10" r:id="rId10"/>
    <sheet name="Bootbrief" sheetId="11" r:id="rId11"/>
    <sheet name="Ereprijzen" sheetId="12" r:id="rId12"/>
    <sheet name="SVV" sheetId="13" r:id="rId13"/>
    <sheet name="Wedstrijdkaart" sheetId="14" r:id="rId14"/>
    <sheet name="Jury" sheetId="15" r:id="rId15"/>
    <sheet name="Boottrekkingfich" sheetId="16" r:id="rId16"/>
    <sheet name="Bootnummers" sheetId="17" r:id="rId17"/>
    <sheet name="Blad1" sheetId="18" r:id="rId18"/>
  </sheets>
  <definedNames>
    <definedName name="_xlnm._FilterDatabase" localSheetId="4" hidden="1">'Loting'!$D$1:$G$87</definedName>
    <definedName name="_xlnm.Print_Titles" localSheetId="4">'Loting'!$1:$1</definedName>
  </definedNames>
  <calcPr fullCalcOnLoad="1"/>
</workbook>
</file>

<file path=xl/sharedStrings.xml><?xml version="1.0" encoding="utf-8"?>
<sst xmlns="http://schemas.openxmlformats.org/spreadsheetml/2006/main" count="2629" uniqueCount="410">
  <si>
    <t>boot</t>
  </si>
  <si>
    <t>naam</t>
  </si>
  <si>
    <t>team</t>
  </si>
  <si>
    <t>status</t>
  </si>
  <si>
    <t>NR</t>
  </si>
  <si>
    <t>Naam</t>
  </si>
  <si>
    <t>Boot Naam</t>
  </si>
  <si>
    <t>Plaats</t>
  </si>
  <si>
    <t>Boot NR</t>
  </si>
  <si>
    <t>Team</t>
  </si>
  <si>
    <t>Club</t>
  </si>
  <si>
    <t>BP</t>
  </si>
  <si>
    <t>Status</t>
  </si>
  <si>
    <t>Naam boot</t>
  </si>
  <si>
    <t>Totalen:</t>
  </si>
  <si>
    <t>B01</t>
  </si>
  <si>
    <t>B02</t>
  </si>
  <si>
    <t>B01/1</t>
  </si>
  <si>
    <t>B01/2</t>
  </si>
  <si>
    <t>B01/3</t>
  </si>
  <si>
    <t>B01/4</t>
  </si>
  <si>
    <t>B01/5</t>
  </si>
  <si>
    <t>B02/1</t>
  </si>
  <si>
    <t>B02/2</t>
  </si>
  <si>
    <t>B02/3</t>
  </si>
  <si>
    <t>B02/4</t>
  </si>
  <si>
    <t>B02/5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</si>
  <si>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</si>
  <si>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</si>
  <si>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</si>
  <si>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</si>
  <si>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</si>
  <si>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</si>
  <si>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</si>
  <si>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</si>
  <si>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</si>
  <si>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</si>
  <si>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</si>
  <si>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</si>
  <si>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</si>
  <si>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</si>
  <si>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</si>
  <si>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</si>
  <si>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</si>
  <si>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</si>
  <si>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</si>
  <si>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</si>
  <si>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B03/1</t>
  </si>
  <si>
    <t>B03/2</t>
  </si>
  <si>
    <t>B03/3</t>
  </si>
  <si>
    <t>B03/4</t>
  </si>
  <si>
    <t>B03/5</t>
  </si>
  <si>
    <t>B04/1</t>
  </si>
  <si>
    <t>B04/2</t>
  </si>
  <si>
    <t>B04/3</t>
  </si>
  <si>
    <t>B04/4</t>
  </si>
  <si>
    <t>B04/5</t>
  </si>
  <si>
    <t>B05/1</t>
  </si>
  <si>
    <t>B05/2</t>
  </si>
  <si>
    <t>B05/3</t>
  </si>
  <si>
    <t>B05/4</t>
  </si>
  <si>
    <t>B05/5</t>
  </si>
  <si>
    <t>B06/1</t>
  </si>
  <si>
    <t>B06/2</t>
  </si>
  <si>
    <t>B06/3</t>
  </si>
  <si>
    <t>B06/4</t>
  </si>
  <si>
    <t>B06/5</t>
  </si>
  <si>
    <t>B07/1</t>
  </si>
  <si>
    <t>B07/2</t>
  </si>
  <si>
    <t>B07/3</t>
  </si>
  <si>
    <t>B07/4</t>
  </si>
  <si>
    <t>B07/5</t>
  </si>
  <si>
    <t>B08/1</t>
  </si>
  <si>
    <t>B08/2</t>
  </si>
  <si>
    <t>B08/3</t>
  </si>
  <si>
    <t>B08/4</t>
  </si>
  <si>
    <t>B08/5</t>
  </si>
  <si>
    <t>B09/1</t>
  </si>
  <si>
    <t>B09/2</t>
  </si>
  <si>
    <t>B09/3</t>
  </si>
  <si>
    <t>B09/4</t>
  </si>
  <si>
    <t>B09/5</t>
  </si>
  <si>
    <t>B10/1</t>
  </si>
  <si>
    <t>B10/2</t>
  </si>
  <si>
    <t>B10/3</t>
  </si>
  <si>
    <t>B10/4</t>
  </si>
  <si>
    <t>B10/5</t>
  </si>
  <si>
    <t>B10/6</t>
  </si>
  <si>
    <t>B11/1</t>
  </si>
  <si>
    <t>B11/2</t>
  </si>
  <si>
    <t>B11/3</t>
  </si>
  <si>
    <t>B11/4</t>
  </si>
  <si>
    <t>B11/5</t>
  </si>
  <si>
    <t>B12/1</t>
  </si>
  <si>
    <t>B12/2</t>
  </si>
  <si>
    <t>B12/3</t>
  </si>
  <si>
    <t>B12/4</t>
  </si>
  <si>
    <t>B12/5</t>
  </si>
  <si>
    <t>B13/1</t>
  </si>
  <si>
    <t>B13/2</t>
  </si>
  <si>
    <t>B13/3</t>
  </si>
  <si>
    <t>B13/4</t>
  </si>
  <si>
    <t>B13/5</t>
  </si>
  <si>
    <t>B14/1</t>
  </si>
  <si>
    <t>B14/2</t>
  </si>
  <si>
    <t>B14/3</t>
  </si>
  <si>
    <t>B14/4</t>
  </si>
  <si>
    <t>B14/5</t>
  </si>
  <si>
    <t>B15/1</t>
  </si>
  <si>
    <t>B15/2</t>
  </si>
  <si>
    <t>B15/3</t>
  </si>
  <si>
    <t>B15/4</t>
  </si>
  <si>
    <t>B15/5</t>
  </si>
  <si>
    <t>B16/1</t>
  </si>
  <si>
    <t>B16/2</t>
  </si>
  <si>
    <t>B16/3</t>
  </si>
  <si>
    <t>B16/4</t>
  </si>
  <si>
    <t>B16/5</t>
  </si>
  <si>
    <t>B17/1</t>
  </si>
  <si>
    <t>B17/2</t>
  </si>
  <si>
    <t>B17/3</t>
  </si>
  <si>
    <t>B17/4</t>
  </si>
  <si>
    <t>B17/5</t>
  </si>
  <si>
    <t>B18/1</t>
  </si>
  <si>
    <t>B18/2</t>
  </si>
  <si>
    <t>B18/3</t>
  </si>
  <si>
    <t>B18/4</t>
  </si>
  <si>
    <t>B18/5</t>
  </si>
  <si>
    <t>B19/1</t>
  </si>
  <si>
    <t>B19/2</t>
  </si>
  <si>
    <t>B19/3</t>
  </si>
  <si>
    <t>B19/4</t>
  </si>
  <si>
    <t>B19/5</t>
  </si>
  <si>
    <t>B20/1</t>
  </si>
  <si>
    <t>B20/2</t>
  </si>
  <si>
    <t>B20/3</t>
  </si>
  <si>
    <t>B20/4</t>
  </si>
  <si>
    <t>B20/5</t>
  </si>
  <si>
    <t>B21/1</t>
  </si>
  <si>
    <t>B21/2</t>
  </si>
  <si>
    <t>B21/3</t>
  </si>
  <si>
    <t>B21/4</t>
  </si>
  <si>
    <t>B21/5</t>
  </si>
  <si>
    <t>B22/1</t>
  </si>
  <si>
    <t>B22/2</t>
  </si>
  <si>
    <t>B22/3</t>
  </si>
  <si>
    <t>B22/4</t>
  </si>
  <si>
    <t>B22/5</t>
  </si>
  <si>
    <t>Team N°</t>
  </si>
  <si>
    <t>Team naam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</si>
  <si>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</si>
  <si>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</si>
  <si>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</si>
  <si>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</si>
  <si>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</si>
  <si>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</si>
  <si>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</si>
  <si>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</si>
  <si>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</si>
  <si>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</si>
  <si>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T13</t>
  </si>
  <si>
    <t>T14</t>
  </si>
  <si>
    <t>T15</t>
  </si>
  <si>
    <t>T16</t>
  </si>
  <si>
    <t>T17</t>
  </si>
  <si>
    <t>Aant.dln</t>
  </si>
  <si>
    <t>Eindstand</t>
  </si>
  <si>
    <t>Dln</t>
  </si>
  <si>
    <t>Bt/nr</t>
  </si>
  <si>
    <t>Plaatscijfer</t>
  </si>
  <si>
    <t>Boot</t>
  </si>
  <si>
    <t>Team/Nr</t>
  </si>
  <si>
    <t>Slechtste
Resultaat</t>
  </si>
  <si>
    <t>Totaal
5-leden</t>
  </si>
  <si>
    <t>Aantal
Vissers</t>
  </si>
  <si>
    <t>EREPRIJZEN :</t>
  </si>
  <si>
    <t>Overwinnaar</t>
  </si>
  <si>
    <t>Eerste Team</t>
  </si>
  <si>
    <t>Tweede Team</t>
  </si>
  <si>
    <t>Derde Team</t>
  </si>
  <si>
    <t>Eerste Veteraan</t>
  </si>
  <si>
    <t>Beker</t>
  </si>
  <si>
    <t>aantal vis</t>
  </si>
  <si>
    <t>Gewicht</t>
  </si>
  <si>
    <t>Zwaarste Vis</t>
  </si>
  <si>
    <t>Tot.
Gewicht</t>
  </si>
  <si>
    <t>Gem.</t>
  </si>
  <si>
    <t xml:space="preserve">Boot: </t>
  </si>
  <si>
    <t>Bt-Nr.</t>
  </si>
  <si>
    <t>Nr.</t>
  </si>
  <si>
    <t>Btpl.</t>
  </si>
  <si>
    <t>Zwaarste</t>
  </si>
  <si>
    <t>Tnr.</t>
  </si>
  <si>
    <t>Aantekeningen :</t>
  </si>
  <si>
    <t xml:space="preserve"> Naam</t>
  </si>
  <si>
    <t xml:space="preserve"> Team</t>
  </si>
  <si>
    <t xml:space="preserve"> Opmerkingen</t>
  </si>
  <si>
    <t>Aantal
vis</t>
  </si>
  <si>
    <t>T11</t>
  </si>
  <si>
    <t>T12</t>
  </si>
  <si>
    <t>Inrichting :</t>
  </si>
  <si>
    <t>Teamlid 1</t>
  </si>
  <si>
    <t>Teamlid 2</t>
  </si>
  <si>
    <t>Teamlid 3</t>
  </si>
  <si>
    <t>Teamlid 4</t>
  </si>
  <si>
    <t>Teamlid 5</t>
  </si>
  <si>
    <t xml:space="preserve">Indien er een onregelmatigheid voordoet op een boot moet deze gemeld worden op de officiele bootlijst door de bootcommissaris met naam en toedracht v/d </t>
  </si>
  <si>
    <t>onregelmatigheid en ondertekend worden door de betrokkende vissers.</t>
  </si>
  <si>
    <t>B23</t>
  </si>
  <si>
    <t>B23/1</t>
  </si>
  <si>
    <t>B23/2</t>
  </si>
  <si>
    <t>B23/3</t>
  </si>
  <si>
    <t>B23/4</t>
  </si>
  <si>
    <t>B23/5</t>
  </si>
  <si>
    <t>Bezetting</t>
  </si>
  <si>
    <t>Boot :</t>
  </si>
  <si>
    <t>Tweede</t>
  </si>
  <si>
    <t>Derde</t>
  </si>
  <si>
    <t>Deelnemer Nr.</t>
  </si>
  <si>
    <t>D.Nr.</t>
  </si>
  <si>
    <t>Boot nr.</t>
  </si>
  <si>
    <t>Onregelmatigheden worden niet aanvaard als deze niet vermeld zijn op de officiele bootlijst na de wedstrijd.</t>
  </si>
  <si>
    <t>B24</t>
  </si>
  <si>
    <t>B24/1</t>
  </si>
  <si>
    <t>B24/2</t>
  </si>
  <si>
    <t>B24/3</t>
  </si>
  <si>
    <t>B24/4</t>
  </si>
  <si>
    <t>B24/5</t>
  </si>
  <si>
    <t>B25</t>
  </si>
  <si>
    <t>B25/1</t>
  </si>
  <si>
    <t>B25/2</t>
  </si>
  <si>
    <t>B25/3</t>
  </si>
  <si>
    <t>B25/4</t>
  </si>
  <si>
    <t>B25/5</t>
  </si>
  <si>
    <t>Blankenberge</t>
  </si>
  <si>
    <t>Com.</t>
  </si>
  <si>
    <t xml:space="preserve">  Naam:</t>
  </si>
  <si>
    <t xml:space="preserve">  Club:</t>
  </si>
  <si>
    <t xml:space="preserve">  Boot.:</t>
  </si>
  <si>
    <t xml:space="preserve">Dagresultaat </t>
  </si>
  <si>
    <t xml:space="preserve"> Team Nr.</t>
  </si>
  <si>
    <t xml:space="preserve"> Aantal vissen</t>
  </si>
  <si>
    <t xml:space="preserve"> Zwaarste Vis</t>
  </si>
  <si>
    <t xml:space="preserve"> Gewicht</t>
  </si>
  <si>
    <t xml:space="preserve"> Bootplaats</t>
  </si>
  <si>
    <t xml:space="preserve"> Zwaarste Vis </t>
  </si>
  <si>
    <t>*</t>
  </si>
  <si>
    <t>Bnr</t>
  </si>
  <si>
    <t>B08/6</t>
  </si>
  <si>
    <t>Jury samenstelling</t>
  </si>
  <si>
    <t>Scheidsrechter:</t>
  </si>
  <si>
    <t>Jury:</t>
  </si>
  <si>
    <t xml:space="preserve">Uitmaak Via Computer </t>
  </si>
  <si>
    <t>Wegers</t>
  </si>
  <si>
    <t>Weegplaats</t>
  </si>
  <si>
    <r>
      <t xml:space="preserve">   </t>
    </r>
    <r>
      <rPr>
        <b/>
        <u val="single"/>
        <sz val="18"/>
        <rFont val="Tahoma"/>
        <family val="2"/>
      </rPr>
      <t>North Sea Festival 2006</t>
    </r>
  </si>
  <si>
    <t>B06/6</t>
  </si>
  <si>
    <t>B04/6</t>
  </si>
  <si>
    <t>B18/6</t>
  </si>
  <si>
    <t>B01/6</t>
  </si>
  <si>
    <t>B05/6</t>
  </si>
  <si>
    <t>stijger VVBZ Blankenberge</t>
  </si>
  <si>
    <t>waardebon</t>
  </si>
  <si>
    <t>T18</t>
  </si>
  <si>
    <t>T19</t>
  </si>
  <si>
    <t>R.Z.C. Wommelgem bestuursleden</t>
  </si>
  <si>
    <t>aandenken</t>
  </si>
  <si>
    <t>Theo Verkennis</t>
  </si>
  <si>
    <t>S</t>
  </si>
  <si>
    <t>Queen</t>
  </si>
  <si>
    <t>Grappa</t>
  </si>
  <si>
    <t>Eenhoorn</t>
  </si>
  <si>
    <t>Blue One</t>
  </si>
  <si>
    <t>Asterix</t>
  </si>
  <si>
    <t>B09/6</t>
  </si>
  <si>
    <t>B14/6</t>
  </si>
  <si>
    <t xml:space="preserve">Beker </t>
  </si>
  <si>
    <t>Ronnick</t>
  </si>
  <si>
    <t>Lysa</t>
  </si>
  <si>
    <t>Windsor</t>
  </si>
  <si>
    <t>B03/6</t>
  </si>
  <si>
    <t>B07/6</t>
  </si>
  <si>
    <t>B17/6</t>
  </si>
  <si>
    <t>B20/6</t>
  </si>
  <si>
    <t>Eerste dame</t>
  </si>
  <si>
    <t>Eerste schipper</t>
  </si>
  <si>
    <t>B15/6</t>
  </si>
  <si>
    <t xml:space="preserve"> Robbyfish festival 2017</t>
  </si>
  <si>
    <t>Young Warrior</t>
  </si>
  <si>
    <t>B13/6</t>
  </si>
  <si>
    <t>B12/6</t>
  </si>
  <si>
    <t>B11/6</t>
  </si>
  <si>
    <t>Robbyfish zeehengelclub</t>
  </si>
  <si>
    <t>Zeeduivel</t>
  </si>
  <si>
    <t>B02/6</t>
  </si>
  <si>
    <t>B16/6</t>
  </si>
  <si>
    <t>B19/6</t>
  </si>
  <si>
    <t>B21/6</t>
  </si>
  <si>
    <t>B22/6</t>
  </si>
  <si>
    <t>B23/6</t>
  </si>
  <si>
    <t>B24/6</t>
  </si>
  <si>
    <t>Geert Bleys</t>
  </si>
  <si>
    <t>Oostende</t>
  </si>
  <si>
    <t>zaterdag  21 mei 2022</t>
  </si>
  <si>
    <t xml:space="preserve">   Zaterdag 21 mei 2022 - Blankenberge</t>
  </si>
  <si>
    <t>Bestuurslid BCSA-BA</t>
  </si>
  <si>
    <t>Deheyder Peter</t>
  </si>
  <si>
    <t>scheidsrechter</t>
  </si>
  <si>
    <t>Bon Vivant</t>
  </si>
  <si>
    <t>Niko</t>
  </si>
  <si>
    <t>Reserve</t>
  </si>
  <si>
    <t>Cleymans Ronny</t>
  </si>
  <si>
    <t>EZV Zemst A</t>
  </si>
  <si>
    <t>senior</t>
  </si>
  <si>
    <t>Fokke Lennart</t>
  </si>
  <si>
    <t>Van Gastel Harry</t>
  </si>
  <si>
    <t>veteraan</t>
  </si>
  <si>
    <t>Van den Bogaert Werner</t>
  </si>
  <si>
    <t>Thybaert Freddy</t>
  </si>
  <si>
    <t xml:space="preserve">EZV Zemst </t>
  </si>
  <si>
    <t>Aspeslag Jan</t>
  </si>
  <si>
    <t>Tubertini België A</t>
  </si>
  <si>
    <t>Buls Wilfried</t>
  </si>
  <si>
    <t>Mertens Kurt</t>
  </si>
  <si>
    <t>Ruys Stefan</t>
  </si>
  <si>
    <t>Vanderschaeghe Peter</t>
  </si>
  <si>
    <t>Claus Geert</t>
  </si>
  <si>
    <t xml:space="preserve">Tubertini België </t>
  </si>
  <si>
    <t>Leeman Luc</t>
  </si>
  <si>
    <t>Tubertini NL</t>
  </si>
  <si>
    <t>de Bruyn Geert</t>
  </si>
  <si>
    <t>Leeuwis Albert</t>
  </si>
  <si>
    <t>Stelwage Arjan</t>
  </si>
  <si>
    <t>Ripson Ernest</t>
  </si>
  <si>
    <t>Veys Bjorn</t>
  </si>
  <si>
    <t>GZD- Het Loze Vissertje Gent A</t>
  </si>
  <si>
    <t>de Vrieze Jens</t>
  </si>
  <si>
    <t>Ongenae Didier</t>
  </si>
  <si>
    <t>Dehaen Stefan</t>
  </si>
  <si>
    <t>Van Hoorde Gino</t>
  </si>
  <si>
    <t>Rosseel Kurt</t>
  </si>
  <si>
    <t xml:space="preserve">GZD- Het Loze Vissertje Gent </t>
  </si>
  <si>
    <t>De Greve Patrick</t>
  </si>
  <si>
    <t>Hansen Jean-Pierre</t>
  </si>
  <si>
    <t>Fed. Luxembourg</t>
  </si>
  <si>
    <t>Groenendaels Tom</t>
  </si>
  <si>
    <t>Robbyfish A</t>
  </si>
  <si>
    <t>Cole Bram</t>
  </si>
  <si>
    <t>Jespers Sam</t>
  </si>
  <si>
    <t>Devijnck Danny</t>
  </si>
  <si>
    <t>Machiels Bert</t>
  </si>
  <si>
    <t>Robbyfish B</t>
  </si>
  <si>
    <t>Bleys Geert</t>
  </si>
  <si>
    <t>Herincx Manuel</t>
  </si>
  <si>
    <t>Lauwers Frank</t>
  </si>
  <si>
    <t>Robbyfish C</t>
  </si>
  <si>
    <t>Van Hecke Marc</t>
  </si>
  <si>
    <t>Florus Robby</t>
  </si>
  <si>
    <t>Van Sandt Fonne</t>
  </si>
  <si>
    <t>Robbyfish</t>
  </si>
  <si>
    <t>Verhaegen Geert</t>
  </si>
  <si>
    <t>van Wanrooij Mark</t>
  </si>
  <si>
    <t>Noordzeevissers NL</t>
  </si>
  <si>
    <t>van Gastel Chris</t>
  </si>
  <si>
    <t>van Schilt Frank</t>
  </si>
  <si>
    <t>Schoonen Jan</t>
  </si>
  <si>
    <t>Karremans Henri</t>
  </si>
  <si>
    <t>Verkennis Jacqueline</t>
  </si>
  <si>
    <t>KZV Kasterlee</t>
  </si>
  <si>
    <t>dame</t>
  </si>
  <si>
    <t>van Dorst John</t>
  </si>
  <si>
    <t>SZHC Antwerpen</t>
  </si>
  <si>
    <t>Havermans Leo</t>
  </si>
  <si>
    <t>Abbeloos Eugène</t>
  </si>
  <si>
    <t>Benoey Pierre</t>
  </si>
  <si>
    <t>Franken Wil</t>
  </si>
  <si>
    <t>Zuidhof Sjaak</t>
  </si>
  <si>
    <t>Verkennis Theo</t>
  </si>
  <si>
    <t>ZWB Brasschaat</t>
  </si>
  <si>
    <t>Smet Paul</t>
  </si>
  <si>
    <t>Jacobs Gunther</t>
  </si>
  <si>
    <t>VTE Ekeren A</t>
  </si>
  <si>
    <t>Van De Vijver Kevin</t>
  </si>
  <si>
    <t>Deckers Jelle</t>
  </si>
  <si>
    <t>Hermans Amber</t>
  </si>
  <si>
    <t>Joosten Peter</t>
  </si>
  <si>
    <t xml:space="preserve">VTE Ekeren </t>
  </si>
  <si>
    <t>Knuyt Erik</t>
  </si>
  <si>
    <t>EZV Zemst</t>
  </si>
  <si>
    <t>Van Wanrooij Mark</t>
  </si>
  <si>
    <t>Noordzeevissers</t>
  </si>
  <si>
    <t>Devijnck Brian</t>
  </si>
  <si>
    <t>Tubertini België</t>
  </si>
  <si>
    <t>RZC Wommelgem</t>
  </si>
  <si>
    <t>0486/90 70 14</t>
  </si>
  <si>
    <t>Troost Pim</t>
  </si>
  <si>
    <t>D'hondt Dirk</t>
  </si>
  <si>
    <t>Paelinck Andre</t>
  </si>
  <si>
    <t>D'Hert Beni</t>
  </si>
  <si>
    <t>Pintjens Rudi</t>
  </si>
  <si>
    <t>Van Rooyen Eric</t>
  </si>
  <si>
    <t>Jungers Henri</t>
  </si>
  <si>
    <t>12e Robbyfishzeehengelfestival</t>
  </si>
  <si>
    <t xml:space="preserve"> 12° Robby Fish Zeehengenfestival - inrichting R.Z.C.</t>
  </si>
  <si>
    <t>Aegir</t>
  </si>
  <si>
    <t>Van Aken John</t>
  </si>
  <si>
    <t>GZD- Het Loze vissertje Gent</t>
  </si>
  <si>
    <t xml:space="preserve">Van Schilt Frank </t>
  </si>
  <si>
    <t xml:space="preserve">Thybaert Freddy </t>
  </si>
  <si>
    <t>1,400 kg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</si>
</sst>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#,##0.000"/>
    <numFmt numFmtId="191" formatCode="0.000"/>
    <numFmt numFmtId="192" formatCode="0.000\ \k\g"/>
    <numFmt numFmtId="193" formatCode="&quot;Ja&quot;;&quot;Ja&quot;;&quot;Nee&quot;"/>
    <numFmt numFmtId="194" formatCode="&quot;Waar&quot;;&quot;Waar&quot;;&quot;Onwaar&quot;"/>
    <numFmt numFmtId="195" formatCode="&quot;Aan&quot;;&quot;Aan&quot;;&quot;Uit&quot;"/>
    <numFmt numFmtId="196" formatCode="[$€-2]\ #.##000_);[Red]\([$€-2]\ #.##000\)"/>
  </numFmts>
  <fonts count="76">
    <font>
      <sz val="10"/>
      <name val="Tahoma"/>
      <family val="0"/>
    </font>
    <font>
      <b/>
      <sz val="1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16"/>
      <name val="Tahoma"/>
      <family val="2"/>
    </font>
    <font>
      <b/>
      <sz val="24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i/>
      <sz val="16"/>
      <name val="Arial Narrow"/>
      <family val="2"/>
    </font>
    <font>
      <b/>
      <i/>
      <sz val="14"/>
      <name val="Arial Narrow"/>
      <family val="2"/>
    </font>
    <font>
      <b/>
      <sz val="20"/>
      <name val="Arial Narrow"/>
      <family val="2"/>
    </font>
    <font>
      <sz val="20"/>
      <name val="Showcard Gothic"/>
      <family val="5"/>
    </font>
    <font>
      <sz val="28"/>
      <name val="Showcard Gothic"/>
      <family val="5"/>
    </font>
    <font>
      <sz val="22"/>
      <name val="Showcard Gothic"/>
      <family val="5"/>
    </font>
    <font>
      <sz val="18"/>
      <name val="Showcard Gothic"/>
      <family val="5"/>
    </font>
    <font>
      <sz val="12"/>
      <name val="Arial"/>
      <family val="2"/>
    </font>
    <font>
      <b/>
      <sz val="20"/>
      <name val="Arial"/>
      <family val="2"/>
    </font>
    <font>
      <b/>
      <sz val="2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b/>
      <sz val="14"/>
      <name val="Arial Narrow"/>
      <family val="2"/>
    </font>
    <font>
      <b/>
      <u val="single"/>
      <sz val="18"/>
      <name val="Tahoma"/>
      <family val="2"/>
    </font>
    <font>
      <b/>
      <sz val="14"/>
      <color indexed="9"/>
      <name val="Arial Narrow"/>
      <family val="2"/>
    </font>
    <font>
      <sz val="18"/>
      <color indexed="9"/>
      <name val="Tahoma"/>
      <family val="2"/>
    </font>
    <font>
      <b/>
      <sz val="16"/>
      <color indexed="9"/>
      <name val="Tahoma"/>
      <family val="2"/>
    </font>
    <font>
      <b/>
      <sz val="16"/>
      <color indexed="10"/>
      <name val="Tahoma"/>
      <family val="2"/>
    </font>
    <font>
      <sz val="16"/>
      <color indexed="9"/>
      <name val="Tahoma"/>
      <family val="2"/>
    </font>
    <font>
      <sz val="18"/>
      <color indexed="10"/>
      <name val="Tahoma"/>
      <family val="2"/>
    </font>
    <font>
      <sz val="26"/>
      <name val="Showcard Gothic"/>
      <family val="5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63" fillId="28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7" applyNumberFormat="0" applyFon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5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92" fontId="0" fillId="32" borderId="11" xfId="0" applyNumberFormat="1" applyFont="1" applyFill="1" applyBorder="1" applyAlignment="1">
      <alignment/>
    </xf>
    <xf numFmtId="192" fontId="0" fillId="32" borderId="1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 textRotation="90" wrapText="1"/>
    </xf>
    <xf numFmtId="49" fontId="1" fillId="0" borderId="13" xfId="0" applyNumberFormat="1" applyFont="1" applyBorder="1" applyAlignment="1">
      <alignment horizontal="center" vertical="top" textRotation="90" wrapText="1"/>
    </xf>
    <xf numFmtId="192" fontId="1" fillId="0" borderId="13" xfId="0" applyNumberFormat="1" applyFont="1" applyBorder="1" applyAlignment="1">
      <alignment horizontal="center" vertical="top" textRotation="90" wrapText="1"/>
    </xf>
    <xf numFmtId="49" fontId="1" fillId="0" borderId="13" xfId="0" applyNumberFormat="1" applyFont="1" applyFill="1" applyBorder="1" applyAlignment="1">
      <alignment horizontal="center" vertical="top" textRotation="90" wrapText="1"/>
    </xf>
    <xf numFmtId="49" fontId="1" fillId="0" borderId="13" xfId="0" applyNumberFormat="1" applyFont="1" applyBorder="1" applyAlignment="1">
      <alignment horizontal="left" vertical="top" textRotation="90" wrapText="1"/>
    </xf>
    <xf numFmtId="0" fontId="0" fillId="0" borderId="0" xfId="0" applyFont="1" applyAlignment="1">
      <alignment vertical="top" textRotation="90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92" fontId="0" fillId="0" borderId="1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92" fontId="3" fillId="0" borderId="13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 textRotation="90"/>
    </xf>
    <xf numFmtId="0" fontId="3" fillId="0" borderId="10" xfId="0" applyFont="1" applyBorder="1" applyAlignment="1">
      <alignment horizontal="center" textRotation="90"/>
    </xf>
    <xf numFmtId="0" fontId="0" fillId="0" borderId="10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19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0" fillId="33" borderId="0" xfId="0" applyFill="1" applyAlignment="1">
      <alignment/>
    </xf>
    <xf numFmtId="0" fontId="8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6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4" fillId="33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33" borderId="35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0" fontId="20" fillId="32" borderId="10" xfId="0" applyFont="1" applyFill="1" applyBorder="1" applyAlignment="1">
      <alignment/>
    </xf>
    <xf numFmtId="1" fontId="0" fillId="32" borderId="3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1" fontId="0" fillId="32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1" fillId="0" borderId="21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49" fontId="1" fillId="0" borderId="38" xfId="0" applyNumberFormat="1" applyFont="1" applyBorder="1" applyAlignment="1">
      <alignment horizontal="right" vertical="top" textRotation="90" wrapText="1"/>
    </xf>
    <xf numFmtId="0" fontId="0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0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right" vertical="top" textRotation="90" wrapText="1"/>
    </xf>
    <xf numFmtId="0" fontId="0" fillId="0" borderId="11" xfId="0" applyFont="1" applyBorder="1" applyAlignment="1">
      <alignment horizontal="right"/>
    </xf>
    <xf numFmtId="0" fontId="0" fillId="3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5" fillId="0" borderId="0" xfId="0" applyFont="1" applyBorder="1" applyAlignment="1">
      <alignment/>
    </xf>
    <xf numFmtId="0" fontId="3" fillId="0" borderId="45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0" fillId="0" borderId="4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30" fillId="0" borderId="0" xfId="0" applyFont="1" applyBorder="1" applyAlignment="1">
      <alignment horizontal="left" vertic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46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1" fillId="0" borderId="45" xfId="0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26" fillId="0" borderId="45" xfId="0" applyFont="1" applyBorder="1" applyAlignment="1">
      <alignment horizontal="left"/>
    </xf>
    <xf numFmtId="0" fontId="3" fillId="0" borderId="45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35" fillId="33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8" fillId="0" borderId="45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/>
    </xf>
    <xf numFmtId="0" fontId="0" fillId="32" borderId="53" xfId="0" applyFont="1" applyFill="1" applyBorder="1" applyAlignment="1">
      <alignment horizontal="center"/>
    </xf>
    <xf numFmtId="0" fontId="74" fillId="32" borderId="10" xfId="0" applyFont="1" applyFill="1" applyBorder="1" applyAlignment="1">
      <alignment/>
    </xf>
    <xf numFmtId="0" fontId="74" fillId="32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vertical="center"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4" fillId="34" borderId="35" xfId="0" applyFont="1" applyFill="1" applyBorder="1" applyAlignment="1">
      <alignment vertical="center"/>
    </xf>
    <xf numFmtId="1" fontId="74" fillId="32" borderId="10" xfId="0" applyNumberFormat="1" applyFont="1" applyFill="1" applyBorder="1" applyAlignment="1">
      <alignment/>
    </xf>
    <xf numFmtId="0" fontId="75" fillId="0" borderId="10" xfId="0" applyFont="1" applyBorder="1" applyAlignment="1">
      <alignment horizontal="right"/>
    </xf>
    <xf numFmtId="0" fontId="74" fillId="32" borderId="14" xfId="0" applyFont="1" applyFill="1" applyBorder="1" applyAlignment="1">
      <alignment horizontal="center"/>
    </xf>
    <xf numFmtId="192" fontId="74" fillId="32" borderId="10" xfId="0" applyNumberFormat="1" applyFont="1" applyFill="1" applyBorder="1" applyAlignment="1">
      <alignment/>
    </xf>
    <xf numFmtId="0" fontId="74" fillId="0" borderId="11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left"/>
    </xf>
    <xf numFmtId="0" fontId="74" fillId="32" borderId="11" xfId="0" applyFont="1" applyFill="1" applyBorder="1" applyAlignment="1">
      <alignment/>
    </xf>
    <xf numFmtId="0" fontId="74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76200</xdr:rowOff>
    </xdr:from>
    <xdr:to>
      <xdr:col>5</xdr:col>
      <xdr:colOff>57150</xdr:colOff>
      <xdr:row>13</xdr:row>
      <xdr:rowOff>161925</xdr:rowOff>
    </xdr:to>
    <xdr:pic>
      <xdr:nvPicPr>
        <xdr:cNvPr id="1" name="Picture 25" descr="RZ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0"/>
          <a:ext cx="2952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</xdr:row>
      <xdr:rowOff>28575</xdr:rowOff>
    </xdr:from>
    <xdr:to>
      <xdr:col>9</xdr:col>
      <xdr:colOff>1028700</xdr:colOff>
      <xdr:row>4</xdr:row>
      <xdr:rowOff>142875</xdr:rowOff>
    </xdr:to>
    <xdr:pic>
      <xdr:nvPicPr>
        <xdr:cNvPr id="1" name="Picture 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95300"/>
          <a:ext cx="2190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21</xdr:row>
      <xdr:rowOff>28575</xdr:rowOff>
    </xdr:from>
    <xdr:to>
      <xdr:col>9</xdr:col>
      <xdr:colOff>1028700</xdr:colOff>
      <xdr:row>24</xdr:row>
      <xdr:rowOff>152400</xdr:rowOff>
    </xdr:to>
    <xdr:pic>
      <xdr:nvPicPr>
        <xdr:cNvPr id="2" name="Picture 5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0675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19050</xdr:rowOff>
    </xdr:from>
    <xdr:to>
      <xdr:col>9</xdr:col>
      <xdr:colOff>1009650</xdr:colOff>
      <xdr:row>43</xdr:row>
      <xdr:rowOff>142875</xdr:rowOff>
    </xdr:to>
    <xdr:pic>
      <xdr:nvPicPr>
        <xdr:cNvPr id="3" name="Picture 7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3192125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60</xdr:row>
      <xdr:rowOff>28575</xdr:rowOff>
    </xdr:from>
    <xdr:to>
      <xdr:col>9</xdr:col>
      <xdr:colOff>1028700</xdr:colOff>
      <xdr:row>63</xdr:row>
      <xdr:rowOff>152400</xdr:rowOff>
    </xdr:to>
    <xdr:pic>
      <xdr:nvPicPr>
        <xdr:cNvPr id="4" name="Picture 9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7739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79</xdr:row>
      <xdr:rowOff>28575</xdr:rowOff>
    </xdr:from>
    <xdr:to>
      <xdr:col>9</xdr:col>
      <xdr:colOff>1028700</xdr:colOff>
      <xdr:row>82</xdr:row>
      <xdr:rowOff>152400</xdr:rowOff>
    </xdr:to>
    <xdr:pic>
      <xdr:nvPicPr>
        <xdr:cNvPr id="5" name="Picture 1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59080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99</xdr:row>
      <xdr:rowOff>28575</xdr:rowOff>
    </xdr:from>
    <xdr:to>
      <xdr:col>9</xdr:col>
      <xdr:colOff>1028700</xdr:colOff>
      <xdr:row>102</xdr:row>
      <xdr:rowOff>152400</xdr:rowOff>
    </xdr:to>
    <xdr:pic>
      <xdr:nvPicPr>
        <xdr:cNvPr id="6" name="Picture 13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24802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119</xdr:row>
      <xdr:rowOff>28575</xdr:rowOff>
    </xdr:from>
    <xdr:to>
      <xdr:col>9</xdr:col>
      <xdr:colOff>1028700</xdr:colOff>
      <xdr:row>122</xdr:row>
      <xdr:rowOff>152400</xdr:rowOff>
    </xdr:to>
    <xdr:pic>
      <xdr:nvPicPr>
        <xdr:cNvPr id="7" name="Picture 15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90525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139</xdr:row>
      <xdr:rowOff>28575</xdr:rowOff>
    </xdr:from>
    <xdr:to>
      <xdr:col>9</xdr:col>
      <xdr:colOff>1028700</xdr:colOff>
      <xdr:row>142</xdr:row>
      <xdr:rowOff>152400</xdr:rowOff>
    </xdr:to>
    <xdr:pic>
      <xdr:nvPicPr>
        <xdr:cNvPr id="8" name="Picture 17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56247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158</xdr:row>
      <xdr:rowOff>28575</xdr:rowOff>
    </xdr:from>
    <xdr:to>
      <xdr:col>9</xdr:col>
      <xdr:colOff>1028700</xdr:colOff>
      <xdr:row>161</xdr:row>
      <xdr:rowOff>152400</xdr:rowOff>
    </xdr:to>
    <xdr:pic>
      <xdr:nvPicPr>
        <xdr:cNvPr id="9" name="Picture 19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17588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177</xdr:row>
      <xdr:rowOff>28575</xdr:rowOff>
    </xdr:from>
    <xdr:to>
      <xdr:col>9</xdr:col>
      <xdr:colOff>1028700</xdr:colOff>
      <xdr:row>180</xdr:row>
      <xdr:rowOff>152400</xdr:rowOff>
    </xdr:to>
    <xdr:pic>
      <xdr:nvPicPr>
        <xdr:cNvPr id="10" name="Picture 2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8929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196</xdr:row>
      <xdr:rowOff>28575</xdr:rowOff>
    </xdr:from>
    <xdr:to>
      <xdr:col>9</xdr:col>
      <xdr:colOff>1028700</xdr:colOff>
      <xdr:row>199</xdr:row>
      <xdr:rowOff>152400</xdr:rowOff>
    </xdr:to>
    <xdr:pic>
      <xdr:nvPicPr>
        <xdr:cNvPr id="11" name="Picture 23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640270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215</xdr:row>
      <xdr:rowOff>28575</xdr:rowOff>
    </xdr:from>
    <xdr:to>
      <xdr:col>9</xdr:col>
      <xdr:colOff>1028700</xdr:colOff>
      <xdr:row>218</xdr:row>
      <xdr:rowOff>152400</xdr:rowOff>
    </xdr:to>
    <xdr:pic>
      <xdr:nvPicPr>
        <xdr:cNvPr id="12" name="Picture 25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01611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235</xdr:row>
      <xdr:rowOff>28575</xdr:rowOff>
    </xdr:from>
    <xdr:to>
      <xdr:col>9</xdr:col>
      <xdr:colOff>1028700</xdr:colOff>
      <xdr:row>238</xdr:row>
      <xdr:rowOff>152400</xdr:rowOff>
    </xdr:to>
    <xdr:pic>
      <xdr:nvPicPr>
        <xdr:cNvPr id="13" name="Picture 27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67334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254</xdr:row>
      <xdr:rowOff>28575</xdr:rowOff>
    </xdr:from>
    <xdr:to>
      <xdr:col>9</xdr:col>
      <xdr:colOff>1028700</xdr:colOff>
      <xdr:row>257</xdr:row>
      <xdr:rowOff>152400</xdr:rowOff>
    </xdr:to>
    <xdr:pic>
      <xdr:nvPicPr>
        <xdr:cNvPr id="14" name="Picture 29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828675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274</xdr:row>
      <xdr:rowOff>28575</xdr:rowOff>
    </xdr:from>
    <xdr:to>
      <xdr:col>9</xdr:col>
      <xdr:colOff>1028700</xdr:colOff>
      <xdr:row>277</xdr:row>
      <xdr:rowOff>152400</xdr:rowOff>
    </xdr:to>
    <xdr:pic>
      <xdr:nvPicPr>
        <xdr:cNvPr id="15" name="Picture 3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894397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293</xdr:row>
      <xdr:rowOff>28575</xdr:rowOff>
    </xdr:from>
    <xdr:to>
      <xdr:col>9</xdr:col>
      <xdr:colOff>1028700</xdr:colOff>
      <xdr:row>296</xdr:row>
      <xdr:rowOff>152400</xdr:rowOff>
    </xdr:to>
    <xdr:pic>
      <xdr:nvPicPr>
        <xdr:cNvPr id="16" name="Picture 33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5738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312</xdr:row>
      <xdr:rowOff>28575</xdr:rowOff>
    </xdr:from>
    <xdr:to>
      <xdr:col>9</xdr:col>
      <xdr:colOff>1028700</xdr:colOff>
      <xdr:row>315</xdr:row>
      <xdr:rowOff>152400</xdr:rowOff>
    </xdr:to>
    <xdr:pic>
      <xdr:nvPicPr>
        <xdr:cNvPr id="17" name="Picture 35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017079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332</xdr:row>
      <xdr:rowOff>28575</xdr:rowOff>
    </xdr:from>
    <xdr:to>
      <xdr:col>9</xdr:col>
      <xdr:colOff>1028700</xdr:colOff>
      <xdr:row>335</xdr:row>
      <xdr:rowOff>152400</xdr:rowOff>
    </xdr:to>
    <xdr:pic>
      <xdr:nvPicPr>
        <xdr:cNvPr id="18" name="Picture 37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082802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351</xdr:row>
      <xdr:rowOff>28575</xdr:rowOff>
    </xdr:from>
    <xdr:to>
      <xdr:col>9</xdr:col>
      <xdr:colOff>1028700</xdr:colOff>
      <xdr:row>354</xdr:row>
      <xdr:rowOff>152400</xdr:rowOff>
    </xdr:to>
    <xdr:pic>
      <xdr:nvPicPr>
        <xdr:cNvPr id="19" name="Picture 39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144143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371</xdr:row>
      <xdr:rowOff>28575</xdr:rowOff>
    </xdr:from>
    <xdr:to>
      <xdr:col>9</xdr:col>
      <xdr:colOff>1028700</xdr:colOff>
      <xdr:row>374</xdr:row>
      <xdr:rowOff>152400</xdr:rowOff>
    </xdr:to>
    <xdr:pic>
      <xdr:nvPicPr>
        <xdr:cNvPr id="20" name="Picture 4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09865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391</xdr:row>
      <xdr:rowOff>28575</xdr:rowOff>
    </xdr:from>
    <xdr:to>
      <xdr:col>9</xdr:col>
      <xdr:colOff>1028700</xdr:colOff>
      <xdr:row>394</xdr:row>
      <xdr:rowOff>152400</xdr:rowOff>
    </xdr:to>
    <xdr:pic>
      <xdr:nvPicPr>
        <xdr:cNvPr id="21" name="Picture 43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75588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411</xdr:row>
      <xdr:rowOff>28575</xdr:rowOff>
    </xdr:from>
    <xdr:to>
      <xdr:col>9</xdr:col>
      <xdr:colOff>1028700</xdr:colOff>
      <xdr:row>414</xdr:row>
      <xdr:rowOff>152400</xdr:rowOff>
    </xdr:to>
    <xdr:pic>
      <xdr:nvPicPr>
        <xdr:cNvPr id="22" name="Picture 45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41310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431</xdr:row>
      <xdr:rowOff>28575</xdr:rowOff>
    </xdr:from>
    <xdr:to>
      <xdr:col>9</xdr:col>
      <xdr:colOff>1028700</xdr:colOff>
      <xdr:row>434</xdr:row>
      <xdr:rowOff>152400</xdr:rowOff>
    </xdr:to>
    <xdr:pic>
      <xdr:nvPicPr>
        <xdr:cNvPr id="23" name="Picture 47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07033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451</xdr:row>
      <xdr:rowOff>28575</xdr:rowOff>
    </xdr:from>
    <xdr:to>
      <xdr:col>9</xdr:col>
      <xdr:colOff>1028700</xdr:colOff>
      <xdr:row>454</xdr:row>
      <xdr:rowOff>152400</xdr:rowOff>
    </xdr:to>
    <xdr:pic>
      <xdr:nvPicPr>
        <xdr:cNvPr id="24" name="Picture 49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2755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471</xdr:row>
      <xdr:rowOff>28575</xdr:rowOff>
    </xdr:from>
    <xdr:to>
      <xdr:col>9</xdr:col>
      <xdr:colOff>1028700</xdr:colOff>
      <xdr:row>474</xdr:row>
      <xdr:rowOff>152400</xdr:rowOff>
    </xdr:to>
    <xdr:pic>
      <xdr:nvPicPr>
        <xdr:cNvPr id="25" name="Picture 51" descr="boot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38478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342900</xdr:rowOff>
    </xdr:from>
    <xdr:to>
      <xdr:col>7</xdr:col>
      <xdr:colOff>133350</xdr:colOff>
      <xdr:row>3</xdr:row>
      <xdr:rowOff>447675</xdr:rowOff>
    </xdr:to>
    <xdr:pic>
      <xdr:nvPicPr>
        <xdr:cNvPr id="26" name="Picture 1036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8096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</xdr:row>
      <xdr:rowOff>266700</xdr:rowOff>
    </xdr:from>
    <xdr:to>
      <xdr:col>7</xdr:col>
      <xdr:colOff>123825</xdr:colOff>
      <xdr:row>23</xdr:row>
      <xdr:rowOff>371475</xdr:rowOff>
    </xdr:to>
    <xdr:pic>
      <xdr:nvPicPr>
        <xdr:cNvPr id="27" name="Picture 1037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73056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40</xdr:row>
      <xdr:rowOff>342900</xdr:rowOff>
    </xdr:from>
    <xdr:to>
      <xdr:col>7</xdr:col>
      <xdr:colOff>133350</xdr:colOff>
      <xdr:row>42</xdr:row>
      <xdr:rowOff>447675</xdr:rowOff>
    </xdr:to>
    <xdr:pic>
      <xdr:nvPicPr>
        <xdr:cNvPr id="28" name="Picture 1038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5159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60</xdr:row>
      <xdr:rowOff>342900</xdr:rowOff>
    </xdr:from>
    <xdr:to>
      <xdr:col>7</xdr:col>
      <xdr:colOff>133350</xdr:colOff>
      <xdr:row>62</xdr:row>
      <xdr:rowOff>447675</xdr:rowOff>
    </xdr:to>
    <xdr:pic>
      <xdr:nvPicPr>
        <xdr:cNvPr id="29" name="Picture 1039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0882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79</xdr:row>
      <xdr:rowOff>342900</xdr:rowOff>
    </xdr:from>
    <xdr:to>
      <xdr:col>7</xdr:col>
      <xdr:colOff>133350</xdr:colOff>
      <xdr:row>81</xdr:row>
      <xdr:rowOff>447675</xdr:rowOff>
    </xdr:to>
    <xdr:pic>
      <xdr:nvPicPr>
        <xdr:cNvPr id="30" name="Picture 1040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62223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99</xdr:row>
      <xdr:rowOff>342900</xdr:rowOff>
    </xdr:from>
    <xdr:to>
      <xdr:col>7</xdr:col>
      <xdr:colOff>133350</xdr:colOff>
      <xdr:row>101</xdr:row>
      <xdr:rowOff>447675</xdr:rowOff>
    </xdr:to>
    <xdr:pic>
      <xdr:nvPicPr>
        <xdr:cNvPr id="31" name="Picture 1041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27945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119</xdr:row>
      <xdr:rowOff>342900</xdr:rowOff>
    </xdr:from>
    <xdr:to>
      <xdr:col>7</xdr:col>
      <xdr:colOff>133350</xdr:colOff>
      <xdr:row>121</xdr:row>
      <xdr:rowOff>447675</xdr:rowOff>
    </xdr:to>
    <xdr:pic>
      <xdr:nvPicPr>
        <xdr:cNvPr id="32" name="Picture 1042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93668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139</xdr:row>
      <xdr:rowOff>342900</xdr:rowOff>
    </xdr:from>
    <xdr:to>
      <xdr:col>7</xdr:col>
      <xdr:colOff>133350</xdr:colOff>
      <xdr:row>141</xdr:row>
      <xdr:rowOff>447675</xdr:rowOff>
    </xdr:to>
    <xdr:pic>
      <xdr:nvPicPr>
        <xdr:cNvPr id="33" name="Picture 1043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459390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158</xdr:row>
      <xdr:rowOff>304800</xdr:rowOff>
    </xdr:from>
    <xdr:to>
      <xdr:col>7</xdr:col>
      <xdr:colOff>142875</xdr:colOff>
      <xdr:row>160</xdr:row>
      <xdr:rowOff>409575</xdr:rowOff>
    </xdr:to>
    <xdr:pic>
      <xdr:nvPicPr>
        <xdr:cNvPr id="34" name="Picture 1044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520350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177</xdr:row>
      <xdr:rowOff>342900</xdr:rowOff>
    </xdr:from>
    <xdr:to>
      <xdr:col>7</xdr:col>
      <xdr:colOff>133350</xdr:colOff>
      <xdr:row>179</xdr:row>
      <xdr:rowOff>447675</xdr:rowOff>
    </xdr:to>
    <xdr:pic>
      <xdr:nvPicPr>
        <xdr:cNvPr id="35" name="Picture 1045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82072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196</xdr:row>
      <xdr:rowOff>342900</xdr:rowOff>
    </xdr:from>
    <xdr:to>
      <xdr:col>7</xdr:col>
      <xdr:colOff>133350</xdr:colOff>
      <xdr:row>198</xdr:row>
      <xdr:rowOff>447675</xdr:rowOff>
    </xdr:to>
    <xdr:pic>
      <xdr:nvPicPr>
        <xdr:cNvPr id="36" name="Picture 1046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643413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215</xdr:row>
      <xdr:rowOff>342900</xdr:rowOff>
    </xdr:from>
    <xdr:to>
      <xdr:col>7</xdr:col>
      <xdr:colOff>133350</xdr:colOff>
      <xdr:row>217</xdr:row>
      <xdr:rowOff>447675</xdr:rowOff>
    </xdr:to>
    <xdr:pic>
      <xdr:nvPicPr>
        <xdr:cNvPr id="37" name="Picture 1047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704754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235</xdr:row>
      <xdr:rowOff>342900</xdr:rowOff>
    </xdr:from>
    <xdr:to>
      <xdr:col>7</xdr:col>
      <xdr:colOff>133350</xdr:colOff>
      <xdr:row>237</xdr:row>
      <xdr:rowOff>447675</xdr:rowOff>
    </xdr:to>
    <xdr:pic>
      <xdr:nvPicPr>
        <xdr:cNvPr id="38" name="Picture 1048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770477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254</xdr:row>
      <xdr:rowOff>342900</xdr:rowOff>
    </xdr:from>
    <xdr:to>
      <xdr:col>7</xdr:col>
      <xdr:colOff>133350</xdr:colOff>
      <xdr:row>256</xdr:row>
      <xdr:rowOff>447675</xdr:rowOff>
    </xdr:to>
    <xdr:pic>
      <xdr:nvPicPr>
        <xdr:cNvPr id="39" name="Picture 1049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831818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274</xdr:row>
      <xdr:rowOff>342900</xdr:rowOff>
    </xdr:from>
    <xdr:to>
      <xdr:col>7</xdr:col>
      <xdr:colOff>133350</xdr:colOff>
      <xdr:row>276</xdr:row>
      <xdr:rowOff>447675</xdr:rowOff>
    </xdr:to>
    <xdr:pic>
      <xdr:nvPicPr>
        <xdr:cNvPr id="40" name="Picture 1050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897540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293</xdr:row>
      <xdr:rowOff>342900</xdr:rowOff>
    </xdr:from>
    <xdr:to>
      <xdr:col>7</xdr:col>
      <xdr:colOff>133350</xdr:colOff>
      <xdr:row>295</xdr:row>
      <xdr:rowOff>447675</xdr:rowOff>
    </xdr:to>
    <xdr:pic>
      <xdr:nvPicPr>
        <xdr:cNvPr id="41" name="Picture 1051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958881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312</xdr:row>
      <xdr:rowOff>342900</xdr:rowOff>
    </xdr:from>
    <xdr:to>
      <xdr:col>7</xdr:col>
      <xdr:colOff>133350</xdr:colOff>
      <xdr:row>314</xdr:row>
      <xdr:rowOff>447675</xdr:rowOff>
    </xdr:to>
    <xdr:pic>
      <xdr:nvPicPr>
        <xdr:cNvPr id="42" name="Picture 1052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020222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332</xdr:row>
      <xdr:rowOff>342900</xdr:rowOff>
    </xdr:from>
    <xdr:to>
      <xdr:col>7</xdr:col>
      <xdr:colOff>133350</xdr:colOff>
      <xdr:row>334</xdr:row>
      <xdr:rowOff>447675</xdr:rowOff>
    </xdr:to>
    <xdr:pic>
      <xdr:nvPicPr>
        <xdr:cNvPr id="43" name="Picture 1053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085945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351</xdr:row>
      <xdr:rowOff>342900</xdr:rowOff>
    </xdr:from>
    <xdr:to>
      <xdr:col>7</xdr:col>
      <xdr:colOff>133350</xdr:colOff>
      <xdr:row>353</xdr:row>
      <xdr:rowOff>447675</xdr:rowOff>
    </xdr:to>
    <xdr:pic>
      <xdr:nvPicPr>
        <xdr:cNvPr id="44" name="Picture 1054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147286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371</xdr:row>
      <xdr:rowOff>342900</xdr:rowOff>
    </xdr:from>
    <xdr:to>
      <xdr:col>7</xdr:col>
      <xdr:colOff>133350</xdr:colOff>
      <xdr:row>373</xdr:row>
      <xdr:rowOff>447675</xdr:rowOff>
    </xdr:to>
    <xdr:pic>
      <xdr:nvPicPr>
        <xdr:cNvPr id="45" name="Picture 1055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13008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391</xdr:row>
      <xdr:rowOff>342900</xdr:rowOff>
    </xdr:from>
    <xdr:to>
      <xdr:col>7</xdr:col>
      <xdr:colOff>133350</xdr:colOff>
      <xdr:row>393</xdr:row>
      <xdr:rowOff>447675</xdr:rowOff>
    </xdr:to>
    <xdr:pic>
      <xdr:nvPicPr>
        <xdr:cNvPr id="46" name="Picture 1056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78731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411</xdr:row>
      <xdr:rowOff>342900</xdr:rowOff>
    </xdr:from>
    <xdr:to>
      <xdr:col>7</xdr:col>
      <xdr:colOff>133350</xdr:colOff>
      <xdr:row>413</xdr:row>
      <xdr:rowOff>447675</xdr:rowOff>
    </xdr:to>
    <xdr:pic>
      <xdr:nvPicPr>
        <xdr:cNvPr id="47" name="Picture 1057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44453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431</xdr:row>
      <xdr:rowOff>342900</xdr:rowOff>
    </xdr:from>
    <xdr:to>
      <xdr:col>7</xdr:col>
      <xdr:colOff>133350</xdr:colOff>
      <xdr:row>433</xdr:row>
      <xdr:rowOff>447675</xdr:rowOff>
    </xdr:to>
    <xdr:pic>
      <xdr:nvPicPr>
        <xdr:cNvPr id="48" name="Picture 1058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410176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451</xdr:row>
      <xdr:rowOff>342900</xdr:rowOff>
    </xdr:from>
    <xdr:to>
      <xdr:col>7</xdr:col>
      <xdr:colOff>133350</xdr:colOff>
      <xdr:row>453</xdr:row>
      <xdr:rowOff>447675</xdr:rowOff>
    </xdr:to>
    <xdr:pic>
      <xdr:nvPicPr>
        <xdr:cNvPr id="49" name="Picture 1059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4758987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471</xdr:row>
      <xdr:rowOff>342900</xdr:rowOff>
    </xdr:from>
    <xdr:to>
      <xdr:col>7</xdr:col>
      <xdr:colOff>133350</xdr:colOff>
      <xdr:row>473</xdr:row>
      <xdr:rowOff>447675</xdr:rowOff>
    </xdr:to>
    <xdr:pic>
      <xdr:nvPicPr>
        <xdr:cNvPr id="50" name="Picture 1060" descr="RZ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541621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5" sqref="G5"/>
    </sheetView>
  </sheetViews>
  <sheetFormatPr defaultColWidth="9.140625" defaultRowHeight="12.75"/>
  <cols>
    <col min="6" max="6" width="2.57421875" style="0" customWidth="1"/>
    <col min="7" max="7" width="10.00390625" style="0" customWidth="1"/>
    <col min="15" max="15" width="11.421875" style="0" customWidth="1"/>
  </cols>
  <sheetData>
    <row r="1" spans="1:1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35.25">
      <c r="A5" s="49"/>
      <c r="B5" s="49"/>
      <c r="C5" s="49"/>
      <c r="D5" s="49"/>
      <c r="E5" s="49"/>
      <c r="F5" s="49"/>
      <c r="G5" s="205" t="s">
        <v>402</v>
      </c>
      <c r="H5" s="49"/>
      <c r="I5" s="49"/>
      <c r="J5" s="49"/>
      <c r="K5" s="49"/>
      <c r="L5" s="49"/>
      <c r="M5" s="49"/>
      <c r="N5" s="49"/>
      <c r="O5" s="49"/>
    </row>
    <row r="6" spans="1:15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28.5">
      <c r="A8" s="49"/>
      <c r="B8" s="49"/>
      <c r="C8" s="49"/>
      <c r="D8" s="49"/>
      <c r="E8" s="49"/>
      <c r="F8" s="49"/>
      <c r="G8" s="90" t="s">
        <v>303</v>
      </c>
      <c r="H8" s="49"/>
      <c r="I8" s="49"/>
      <c r="J8" s="49"/>
      <c r="K8" s="49"/>
      <c r="L8" s="49"/>
      <c r="M8" s="49"/>
      <c r="N8" s="49"/>
      <c r="O8" s="49"/>
    </row>
    <row r="9" spans="1:15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36">
      <c r="A11" s="49"/>
      <c r="B11" s="49"/>
      <c r="C11" s="49"/>
      <c r="D11" s="49"/>
      <c r="E11" s="49"/>
      <c r="F11" s="49"/>
      <c r="G11" s="91" t="s">
        <v>234</v>
      </c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24">
      <c r="A14" s="49"/>
      <c r="B14" s="49"/>
      <c r="C14" s="49"/>
      <c r="D14" s="49"/>
      <c r="E14" s="49"/>
      <c r="F14" s="49"/>
      <c r="G14" s="92" t="s">
        <v>200</v>
      </c>
      <c r="H14" s="49"/>
      <c r="I14" s="49"/>
      <c r="J14" s="49"/>
      <c r="K14" s="49"/>
      <c r="L14" s="49"/>
      <c r="M14" s="49"/>
      <c r="N14" s="49"/>
      <c r="O14" s="49"/>
    </row>
    <row r="15" spans="1:15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6.25">
      <c r="A17" s="49"/>
      <c r="B17" s="49"/>
      <c r="C17" s="49"/>
      <c r="D17" s="49"/>
      <c r="E17" s="49"/>
      <c r="F17" s="49"/>
      <c r="G17" s="93" t="s">
        <v>292</v>
      </c>
      <c r="H17" s="49"/>
      <c r="I17" s="49"/>
      <c r="J17" s="49"/>
      <c r="K17" s="49"/>
      <c r="L17" s="49"/>
      <c r="M17" s="49"/>
      <c r="N17" s="49"/>
      <c r="O17" s="49"/>
    </row>
    <row r="18" spans="1:15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</sheetData>
  <sheetProtection/>
  <printOptions/>
  <pageMargins left="0.38" right="0.69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0"/>
  <sheetViews>
    <sheetView zoomScale="90" zoomScaleNormal="90" zoomScalePageLayoutView="0" workbookViewId="0" topLeftCell="A137">
      <selection activeCell="N49" sqref="N49"/>
    </sheetView>
  </sheetViews>
  <sheetFormatPr defaultColWidth="9.140625" defaultRowHeight="12.75"/>
  <cols>
    <col min="1" max="1" width="10.28125" style="0" customWidth="1"/>
    <col min="2" max="2" width="9.8515625" style="0" customWidth="1"/>
    <col min="3" max="3" width="26.7109375" style="0" customWidth="1"/>
    <col min="4" max="4" width="5.7109375" style="35" customWidth="1"/>
    <col min="5" max="5" width="28.7109375" style="0" customWidth="1"/>
    <col min="6" max="6" width="6.00390625" style="0" customWidth="1"/>
    <col min="7" max="7" width="12.7109375" style="0" customWidth="1"/>
    <col min="8" max="8" width="6.421875" style="0" customWidth="1"/>
    <col min="9" max="9" width="13.00390625" style="0" customWidth="1"/>
    <col min="10" max="10" width="21.8515625" style="0" customWidth="1"/>
  </cols>
  <sheetData>
    <row r="1" spans="1:14" ht="36.75" customHeight="1" thickBot="1">
      <c r="A1" s="50" t="s">
        <v>403</v>
      </c>
      <c r="B1" s="50"/>
      <c r="C1" s="51"/>
      <c r="D1" s="52"/>
      <c r="E1" s="51"/>
      <c r="F1" s="51"/>
      <c r="G1" s="51"/>
      <c r="H1" s="51"/>
      <c r="I1" s="51"/>
      <c r="J1" s="51"/>
      <c r="K1" s="15"/>
      <c r="L1" s="15"/>
      <c r="M1" s="15"/>
      <c r="N1" s="15"/>
    </row>
    <row r="2" spans="1:10" ht="36.75" customHeight="1" thickBot="1">
      <c r="A2" s="53" t="s">
        <v>304</v>
      </c>
      <c r="B2" s="53"/>
      <c r="C2" s="54"/>
      <c r="D2" s="55"/>
      <c r="E2" s="54"/>
      <c r="F2" s="56"/>
      <c r="G2" s="56"/>
      <c r="H2" s="56"/>
      <c r="I2" s="56"/>
      <c r="J2" s="49"/>
    </row>
    <row r="3" spans="1:10" ht="13.5" thickBot="1">
      <c r="A3" s="49"/>
      <c r="B3" s="49"/>
      <c r="C3" s="49"/>
      <c r="D3" s="57"/>
      <c r="E3" s="49"/>
      <c r="F3" s="49"/>
      <c r="G3" s="49"/>
      <c r="H3" s="49"/>
      <c r="I3" s="49"/>
      <c r="J3" s="49"/>
    </row>
    <row r="4" spans="1:10" ht="36.75" customHeight="1" thickBot="1">
      <c r="A4" s="58" t="s">
        <v>15</v>
      </c>
      <c r="B4" s="59" t="s">
        <v>187</v>
      </c>
      <c r="C4" s="60" t="str">
        <f>VLOOKUP($A4,Boten!$A$2:$B$26,2,FALSE)</f>
        <v>Zeeduivel</v>
      </c>
      <c r="D4" s="61"/>
      <c r="E4" s="62"/>
      <c r="F4" s="56"/>
      <c r="G4" s="56"/>
      <c r="H4" s="56"/>
      <c r="I4" s="56"/>
      <c r="J4" s="56"/>
    </row>
    <row r="5" spans="1:10" ht="13.5" thickBot="1">
      <c r="A5" s="49"/>
      <c r="B5" s="49"/>
      <c r="C5" s="49"/>
      <c r="D5" s="57"/>
      <c r="E5" s="49"/>
      <c r="F5" s="49"/>
      <c r="G5" s="49"/>
      <c r="H5" s="49"/>
      <c r="I5" s="49"/>
      <c r="J5" s="49"/>
    </row>
    <row r="6" spans="1:10" ht="22.5" customHeight="1" thickBot="1">
      <c r="A6" s="63" t="s">
        <v>188</v>
      </c>
      <c r="B6" s="63" t="s">
        <v>189</v>
      </c>
      <c r="C6" s="64" t="s">
        <v>194</v>
      </c>
      <c r="D6" s="63" t="s">
        <v>192</v>
      </c>
      <c r="E6" s="65" t="s">
        <v>195</v>
      </c>
      <c r="F6" s="63" t="s">
        <v>190</v>
      </c>
      <c r="G6" s="66" t="s">
        <v>183</v>
      </c>
      <c r="H6" s="83" t="s">
        <v>197</v>
      </c>
      <c r="I6" s="63" t="s">
        <v>191</v>
      </c>
      <c r="J6" s="64" t="s">
        <v>196</v>
      </c>
    </row>
    <row r="7" spans="1:10" ht="34.5" customHeight="1" thickBot="1">
      <c r="A7" s="228" t="s">
        <v>17</v>
      </c>
      <c r="B7" s="229">
        <f>VLOOKUP($A7,Loting!$A$2:$E$126,2,FALSE)</f>
        <v>31</v>
      </c>
      <c r="C7" s="230" t="str">
        <f>VLOOKUP($B7,Deelnemers!$A$3:$E$146,2,FALSE)</f>
        <v>Devijnck Danny</v>
      </c>
      <c r="D7" s="231" t="str">
        <f>VLOOKUP($B7,Deelnemers!$A$3:$E$146,3,FALSE)</f>
        <v>T05</v>
      </c>
      <c r="E7" s="232" t="str">
        <f>VLOOKUP($B7,Deelnemers!$A$3:$E$146,4,FALSE)</f>
        <v>Robbyfish A</v>
      </c>
      <c r="F7" s="233"/>
      <c r="G7" s="234"/>
      <c r="H7" s="235"/>
      <c r="I7" s="235"/>
      <c r="J7" s="236" t="str">
        <f>VLOOKUP($B7,Deelnemers!$A$3:$E$146,5,FALSE)</f>
        <v>senior</v>
      </c>
    </row>
    <row r="8" spans="1:10" ht="34.5" customHeight="1" thickBot="1">
      <c r="A8" s="67" t="s">
        <v>18</v>
      </c>
      <c r="B8" s="89">
        <f>VLOOKUP($A8,Loting!$A$2:$E$126,2,FALSE)</f>
        <v>25</v>
      </c>
      <c r="C8" s="86" t="str">
        <f>VLOOKUP($B8,Deelnemers!$A$3:$E$146,2,FALSE)</f>
        <v>De Greve Patrick</v>
      </c>
      <c r="D8" s="87">
        <f>VLOOKUP($B8,Deelnemers!$A$3:$E$146,3,FALSE)</f>
        <v>0</v>
      </c>
      <c r="E8" s="88" t="str">
        <f>VLOOKUP($B8,Deelnemers!$A$3:$E$146,4,FALSE)</f>
        <v>GZD- Het Loze Vissertje Gent </v>
      </c>
      <c r="F8" s="69"/>
      <c r="G8" s="94"/>
      <c r="H8" s="95"/>
      <c r="I8" s="95"/>
      <c r="J8" s="96" t="str">
        <f>VLOOKUP($B8,Deelnemers!$A$3:$E$146,5,FALSE)</f>
        <v>senior</v>
      </c>
    </row>
    <row r="9" spans="1:10" ht="34.5" customHeight="1" thickBot="1">
      <c r="A9" s="67" t="s">
        <v>19</v>
      </c>
      <c r="B9" s="89">
        <f>VLOOKUP($A9,Loting!$A$2:$E$126,2,FALSE)</f>
        <v>61</v>
      </c>
      <c r="C9" s="86" t="str">
        <f>VLOOKUP($B9,Deelnemers!$A$3:$E$146,2,FALSE)</f>
        <v>Van Aken John</v>
      </c>
      <c r="D9" s="87" t="str">
        <f>VLOOKUP($B9,Deelnemers!$A$3:$E$146,3,FALSE)</f>
        <v>T10</v>
      </c>
      <c r="E9" s="88" t="str">
        <f>VLOOKUP($B9,Deelnemers!$A$3:$E$146,4,FALSE)</f>
        <v>VTE Ekeren A</v>
      </c>
      <c r="F9" s="69"/>
      <c r="G9" s="94"/>
      <c r="H9" s="95"/>
      <c r="I9" s="95"/>
      <c r="J9" s="96" t="str">
        <f>VLOOKUP($B9,Deelnemers!$A$3:$E$146,5,FALSE)</f>
        <v>senior</v>
      </c>
    </row>
    <row r="10" spans="1:10" ht="34.5" customHeight="1" thickBot="1">
      <c r="A10" s="67" t="s">
        <v>20</v>
      </c>
      <c r="B10" s="89">
        <f>VLOOKUP($A10,Loting!$A$2:$E$126,2,FALSE)</f>
        <v>58</v>
      </c>
      <c r="C10" s="86" t="str">
        <f>VLOOKUP($B10,Deelnemers!$A$3:$E$146,2,FALSE)</f>
        <v>Verkennis Theo</v>
      </c>
      <c r="D10" s="87">
        <f>VLOOKUP($B10,Deelnemers!$A$3:$E$146,3,FALSE)</f>
        <v>0</v>
      </c>
      <c r="E10" s="88" t="str">
        <f>VLOOKUP($B10,Deelnemers!$A$3:$E$146,4,FALSE)</f>
        <v>ZWB Brasschaat</v>
      </c>
      <c r="F10" s="69"/>
      <c r="G10" s="94"/>
      <c r="H10" s="95"/>
      <c r="I10" s="95"/>
      <c r="J10" s="96" t="str">
        <f>VLOOKUP($B10,Deelnemers!$A$3:$E$146,5,FALSE)</f>
        <v>senior</v>
      </c>
    </row>
    <row r="11" spans="1:10" ht="34.5" customHeight="1" thickBot="1">
      <c r="A11" s="67" t="s">
        <v>21</v>
      </c>
      <c r="B11" s="89">
        <f>VLOOKUP($A11,Loting!$A$2:$E$126,2,FALSE)</f>
        <v>27</v>
      </c>
      <c r="C11" s="86" t="str">
        <f>VLOOKUP($B11,Deelnemers!$A$3:$E$146,2,FALSE)</f>
        <v>Hansen Jean-Pierre</v>
      </c>
      <c r="D11" s="87">
        <f>VLOOKUP($B11,Deelnemers!$A$3:$E$146,3,FALSE)</f>
        <v>0</v>
      </c>
      <c r="E11" s="88" t="str">
        <f>VLOOKUP($B11,Deelnemers!$A$3:$E$146,4,FALSE)</f>
        <v>Fed. Luxembourg</v>
      </c>
      <c r="F11" s="69"/>
      <c r="G11" s="94"/>
      <c r="H11" s="95"/>
      <c r="I11" s="95"/>
      <c r="J11" s="96" t="str">
        <f>VLOOKUP($B11,Deelnemers!$A$3:$E$146,5,FALSE)</f>
        <v>senior</v>
      </c>
    </row>
    <row r="12" spans="1:10" ht="34.5" customHeight="1">
      <c r="A12" s="67" t="s">
        <v>259</v>
      </c>
      <c r="B12" s="89" t="e">
        <f>VLOOKUP($A12,Loting!$A$2:$E$126,2,FALSE)</f>
        <v>#N/A</v>
      </c>
      <c r="C12" s="86" t="e">
        <f>VLOOKUP($B12,Deelnemers!$A$3:$E$146,2,FALSE)</f>
        <v>#N/A</v>
      </c>
      <c r="D12" s="87" t="e">
        <f>VLOOKUP($B12,Deelnemers!$A$3:$E$146,3,FALSE)</f>
        <v>#N/A</v>
      </c>
      <c r="E12" s="88" t="e">
        <f>VLOOKUP($B12,Deelnemers!$A$3:$E$146,4,FALSE)</f>
        <v>#N/A</v>
      </c>
      <c r="F12" s="69"/>
      <c r="G12" s="94"/>
      <c r="H12" s="95"/>
      <c r="I12" s="95"/>
      <c r="J12" s="96" t="e">
        <f>VLOOKUP($B12,Deelnemers!$A$3:$E$146,5,FALSE)</f>
        <v>#N/A</v>
      </c>
    </row>
    <row r="13" spans="1:10" ht="34.5" customHeight="1">
      <c r="A13" s="73"/>
      <c r="B13" s="68"/>
      <c r="C13" s="84"/>
      <c r="D13" s="74"/>
      <c r="E13" s="75"/>
      <c r="F13" s="70"/>
      <c r="G13" s="73"/>
      <c r="H13" s="71"/>
      <c r="I13" s="71"/>
      <c r="J13" s="72"/>
    </row>
    <row r="14" spans="1:10" ht="34.5" customHeight="1" thickBot="1">
      <c r="A14" s="76"/>
      <c r="B14" s="77"/>
      <c r="C14" s="77"/>
      <c r="D14" s="78"/>
      <c r="E14" s="79"/>
      <c r="F14" s="80"/>
      <c r="G14" s="76"/>
      <c r="H14" s="77"/>
      <c r="I14" s="77"/>
      <c r="J14" s="81"/>
    </row>
    <row r="15" spans="1:10" ht="18" customHeight="1">
      <c r="A15" s="82" t="s">
        <v>193</v>
      </c>
      <c r="B15" s="49"/>
      <c r="C15" s="49"/>
      <c r="D15" s="57"/>
      <c r="E15" s="49"/>
      <c r="F15" s="49"/>
      <c r="G15" s="49"/>
      <c r="H15" s="49"/>
      <c r="I15" s="49"/>
      <c r="J15" s="49"/>
    </row>
    <row r="16" spans="1:10" ht="12.75">
      <c r="A16" s="49"/>
      <c r="B16" s="49"/>
      <c r="C16" s="49"/>
      <c r="D16" s="57"/>
      <c r="E16" s="49"/>
      <c r="F16" s="49"/>
      <c r="G16" s="49"/>
      <c r="H16" s="49"/>
      <c r="I16" s="49"/>
      <c r="J16" s="49"/>
    </row>
    <row r="17" spans="1:10" ht="12.75">
      <c r="A17" s="49" t="s">
        <v>206</v>
      </c>
      <c r="B17" s="49"/>
      <c r="C17" s="49"/>
      <c r="D17" s="57"/>
      <c r="E17" s="49"/>
      <c r="F17" s="49"/>
      <c r="G17" s="49"/>
      <c r="H17" s="49"/>
      <c r="I17" s="49"/>
      <c r="J17" s="49"/>
    </row>
    <row r="18" spans="1:10" ht="12.75">
      <c r="A18" s="49" t="s">
        <v>207</v>
      </c>
      <c r="B18" s="49"/>
      <c r="C18" s="49"/>
      <c r="D18" s="57"/>
      <c r="E18" s="49"/>
      <c r="F18" s="49"/>
      <c r="G18" s="49"/>
      <c r="H18" s="49"/>
      <c r="I18" s="49"/>
      <c r="J18" s="49"/>
    </row>
    <row r="19" spans="1:10" ht="12.75">
      <c r="A19" s="49" t="s">
        <v>221</v>
      </c>
      <c r="B19" s="49"/>
      <c r="C19" s="49"/>
      <c r="D19" s="57"/>
      <c r="E19" s="49"/>
      <c r="F19" s="49"/>
      <c r="G19" s="49"/>
      <c r="H19" s="49"/>
      <c r="I19" s="49"/>
      <c r="J19" s="49"/>
    </row>
    <row r="20" spans="1:10" ht="12.75">
      <c r="A20" s="49"/>
      <c r="B20" s="49"/>
      <c r="C20" s="49"/>
      <c r="D20" s="57"/>
      <c r="E20" s="49"/>
      <c r="F20" s="49"/>
      <c r="G20" s="49"/>
      <c r="H20" s="49"/>
      <c r="I20" s="49"/>
      <c r="J20" s="49"/>
    </row>
    <row r="21" spans="1:14" ht="36.75" customHeight="1" thickBot="1">
      <c r="A21" s="50" t="str">
        <f>A1</f>
        <v> 12° Robby Fish Zeehengenfestival - inrichting R.Z.C.</v>
      </c>
      <c r="B21" s="50"/>
      <c r="C21" s="51"/>
      <c r="D21" s="52"/>
      <c r="E21" s="51"/>
      <c r="F21" s="51"/>
      <c r="G21" s="51"/>
      <c r="H21" s="51"/>
      <c r="I21" s="51"/>
      <c r="J21" s="51"/>
      <c r="K21" s="15"/>
      <c r="L21" s="15"/>
      <c r="M21" s="15"/>
      <c r="N21" s="15"/>
    </row>
    <row r="22" spans="1:10" ht="36.75" customHeight="1" thickBot="1">
      <c r="A22" s="53" t="str">
        <f>A2</f>
        <v>   Zaterdag 21 mei 2022 - Blankenberge</v>
      </c>
      <c r="B22" s="53"/>
      <c r="C22" s="54"/>
      <c r="D22" s="55"/>
      <c r="E22" s="54"/>
      <c r="F22" s="56"/>
      <c r="G22" s="56"/>
      <c r="H22" s="56"/>
      <c r="I22" s="56"/>
      <c r="J22" s="49"/>
    </row>
    <row r="23" spans="1:10" ht="13.5" thickBot="1">
      <c r="A23" s="49"/>
      <c r="B23" s="49"/>
      <c r="C23" s="49"/>
      <c r="D23" s="57"/>
      <c r="E23" s="49"/>
      <c r="F23" s="49"/>
      <c r="G23" s="49"/>
      <c r="H23" s="49"/>
      <c r="I23" s="49"/>
      <c r="J23" s="49"/>
    </row>
    <row r="24" spans="1:10" ht="36.75" customHeight="1" thickBot="1">
      <c r="A24" s="58" t="s">
        <v>16</v>
      </c>
      <c r="B24" s="59" t="s">
        <v>187</v>
      </c>
      <c r="C24" s="60" t="str">
        <f>VLOOKUP($A24,Boten!$A$2:$B$26,2,FALSE)</f>
        <v>Grappa</v>
      </c>
      <c r="D24" s="61"/>
      <c r="E24" s="62"/>
      <c r="F24" s="56"/>
      <c r="G24" s="56"/>
      <c r="H24" s="56"/>
      <c r="I24" s="56"/>
      <c r="J24" s="56"/>
    </row>
    <row r="25" spans="1:10" ht="13.5" thickBot="1">
      <c r="A25" s="49"/>
      <c r="B25" s="49"/>
      <c r="C25" s="49"/>
      <c r="D25" s="57"/>
      <c r="E25" s="49"/>
      <c r="F25" s="49"/>
      <c r="G25" s="49"/>
      <c r="H25" s="49"/>
      <c r="I25" s="49"/>
      <c r="J25" s="49"/>
    </row>
    <row r="26" spans="1:10" ht="22.5" customHeight="1" thickBot="1">
      <c r="A26" s="63" t="s">
        <v>188</v>
      </c>
      <c r="B26" s="63" t="s">
        <v>189</v>
      </c>
      <c r="C26" s="64" t="s">
        <v>194</v>
      </c>
      <c r="D26" s="63" t="s">
        <v>192</v>
      </c>
      <c r="E26" s="65" t="s">
        <v>195</v>
      </c>
      <c r="F26" s="63" t="s">
        <v>190</v>
      </c>
      <c r="G26" s="66" t="s">
        <v>183</v>
      </c>
      <c r="H26" s="83" t="s">
        <v>197</v>
      </c>
      <c r="I26" s="63" t="s">
        <v>191</v>
      </c>
      <c r="J26" s="64" t="s">
        <v>196</v>
      </c>
    </row>
    <row r="27" spans="1:10" ht="34.5" customHeight="1" thickBot="1">
      <c r="A27" s="67" t="s">
        <v>22</v>
      </c>
      <c r="B27" s="89">
        <f>VLOOKUP($A27,Loting!$A$2:$E$126,2,FALSE)</f>
        <v>7</v>
      </c>
      <c r="C27" s="86" t="str">
        <f>VLOOKUP($B27,Deelnemers!$A$3:$E$146,2,FALSE)</f>
        <v>Aspeslag Jan</v>
      </c>
      <c r="D27" s="87" t="str">
        <f>VLOOKUP($B27,Deelnemers!$A$3:$E$146,3,FALSE)</f>
        <v>T02</v>
      </c>
      <c r="E27" s="88" t="str">
        <f>VLOOKUP($B27,Deelnemers!$A$3:$E$146,4,FALSE)</f>
        <v>Tubertini België A</v>
      </c>
      <c r="F27" s="69"/>
      <c r="G27" s="94"/>
      <c r="H27" s="95"/>
      <c r="I27" s="95"/>
      <c r="J27" s="96" t="str">
        <f>VLOOKUP($B27,Deelnemers!$A$3:$E$146,5,FALSE)</f>
        <v>veteraan</v>
      </c>
    </row>
    <row r="28" spans="1:10" ht="34.5" customHeight="1" thickBot="1">
      <c r="A28" s="228" t="s">
        <v>23</v>
      </c>
      <c r="B28" s="229">
        <f>VLOOKUP($A28,Loting!$A$2:$E$126,2,FALSE)</f>
        <v>33</v>
      </c>
      <c r="C28" s="230" t="str">
        <f>VLOOKUP($B28,Deelnemers!$A$3:$E$146,2,FALSE)</f>
        <v>Jespers Sam</v>
      </c>
      <c r="D28" s="231" t="str">
        <f>VLOOKUP($B28,Deelnemers!$A$3:$E$146,3,FALSE)</f>
        <v>T06</v>
      </c>
      <c r="E28" s="232" t="str">
        <f>VLOOKUP($B28,Deelnemers!$A$3:$E$146,4,FALSE)</f>
        <v>Robbyfish B</v>
      </c>
      <c r="F28" s="233"/>
      <c r="G28" s="234"/>
      <c r="H28" s="235"/>
      <c r="I28" s="235"/>
      <c r="J28" s="236" t="str">
        <f>VLOOKUP($B28,Deelnemers!$A$3:$E$146,5,FALSE)</f>
        <v>senior</v>
      </c>
    </row>
    <row r="29" spans="1:10" ht="34.5" customHeight="1" thickBot="1">
      <c r="A29" s="67" t="s">
        <v>24</v>
      </c>
      <c r="B29" s="89">
        <f>VLOOKUP($A29,Loting!$A$2:$E$126,2,FALSE)</f>
        <v>41</v>
      </c>
      <c r="C29" s="86" t="str">
        <f>VLOOKUP($B29,Deelnemers!$A$3:$E$146,2,FALSE)</f>
        <v>Paelinck Andre</v>
      </c>
      <c r="D29" s="87" t="str">
        <f>VLOOKUP($B29,Deelnemers!$A$3:$E$146,3,FALSE)</f>
        <v>T07</v>
      </c>
      <c r="E29" s="88" t="str">
        <f>VLOOKUP($B29,Deelnemers!$A$3:$E$146,4,FALSE)</f>
        <v>Robbyfish C</v>
      </c>
      <c r="F29" s="69"/>
      <c r="G29" s="94"/>
      <c r="H29" s="95"/>
      <c r="I29" s="95"/>
      <c r="J29" s="96" t="str">
        <f>VLOOKUP($B29,Deelnemers!$A$3:$E$146,5,FALSE)</f>
        <v>veteraan</v>
      </c>
    </row>
    <row r="30" spans="1:10" ht="34.5" customHeight="1" thickBot="1">
      <c r="A30" s="67" t="s">
        <v>25</v>
      </c>
      <c r="B30" s="89">
        <f>VLOOKUP($A30,Loting!$A$2:$E$126,2,FALSE)</f>
        <v>21</v>
      </c>
      <c r="C30" s="86" t="str">
        <f>VLOOKUP($B30,Deelnemers!$A$3:$E$146,2,FALSE)</f>
        <v>Ongenae Didier</v>
      </c>
      <c r="D30" s="87" t="str">
        <f>VLOOKUP($B30,Deelnemers!$A$3:$E$146,3,FALSE)</f>
        <v>T04</v>
      </c>
      <c r="E30" s="88" t="str">
        <f>VLOOKUP($B30,Deelnemers!$A$3:$E$146,4,FALSE)</f>
        <v>GZD- Het Loze Vissertje Gent A</v>
      </c>
      <c r="F30" s="69"/>
      <c r="G30" s="94"/>
      <c r="H30" s="95"/>
      <c r="I30" s="95"/>
      <c r="J30" s="96" t="str">
        <f>VLOOKUP($B30,Deelnemers!$A$3:$E$146,5,FALSE)</f>
        <v>senior</v>
      </c>
    </row>
    <row r="31" spans="1:10" ht="34.5" customHeight="1" thickBot="1">
      <c r="A31" s="67" t="s">
        <v>26</v>
      </c>
      <c r="B31" s="89">
        <f>VLOOKUP($A31,Loting!$A$2:$E$126,2,FALSE)</f>
        <v>53</v>
      </c>
      <c r="C31" s="86" t="str">
        <f>VLOOKUP($B31,Deelnemers!$A$3:$E$146,2,FALSE)</f>
        <v>Havermans Leo</v>
      </c>
      <c r="D31" s="87" t="str">
        <f>VLOOKUP($B31,Deelnemers!$A$3:$E$146,3,FALSE)</f>
        <v>T09</v>
      </c>
      <c r="E31" s="88" t="str">
        <f>VLOOKUP($B31,Deelnemers!$A$3:$E$146,4,FALSE)</f>
        <v>SZHC Antwerpen</v>
      </c>
      <c r="F31" s="69"/>
      <c r="G31" s="94"/>
      <c r="H31" s="95"/>
      <c r="I31" s="95"/>
      <c r="J31" s="96" t="str">
        <f>VLOOKUP($B31,Deelnemers!$A$3:$E$146,5,FALSE)</f>
        <v>veteraan</v>
      </c>
    </row>
    <row r="32" spans="1:10" ht="34.5" customHeight="1">
      <c r="A32" s="67" t="s">
        <v>294</v>
      </c>
      <c r="B32" s="89" t="e">
        <f>VLOOKUP($A32,Loting!$A$2:$E$126,2,FALSE)</f>
        <v>#N/A</v>
      </c>
      <c r="C32" s="86" t="e">
        <f>VLOOKUP($B32,Deelnemers!$A$3:$E$146,2,FALSE)</f>
        <v>#N/A</v>
      </c>
      <c r="D32" s="87" t="e">
        <f>VLOOKUP($B32,Deelnemers!$A$3:$E$146,3,FALSE)</f>
        <v>#N/A</v>
      </c>
      <c r="E32" s="88" t="e">
        <f>VLOOKUP($B32,Deelnemers!$A$3:$E$146,4,FALSE)</f>
        <v>#N/A</v>
      </c>
      <c r="F32" s="69"/>
      <c r="G32" s="94"/>
      <c r="H32" s="95"/>
      <c r="I32" s="95"/>
      <c r="J32" s="96" t="e">
        <f>VLOOKUP($B32,Deelnemers!$A$3:$E$146,5,FALSE)</f>
        <v>#N/A</v>
      </c>
    </row>
    <row r="33" spans="1:10" ht="34.5" customHeight="1" thickBot="1">
      <c r="A33" s="76"/>
      <c r="B33" s="77"/>
      <c r="C33" s="77"/>
      <c r="D33" s="78"/>
      <c r="E33" s="79"/>
      <c r="F33" s="80"/>
      <c r="G33" s="76"/>
      <c r="H33" s="77"/>
      <c r="I33" s="77"/>
      <c r="J33" s="81"/>
    </row>
    <row r="34" spans="1:10" ht="18" customHeight="1">
      <c r="A34" s="82" t="s">
        <v>193</v>
      </c>
      <c r="B34" s="49"/>
      <c r="C34" s="49"/>
      <c r="D34" s="57"/>
      <c r="E34" s="49"/>
      <c r="F34" s="49"/>
      <c r="G34" s="49"/>
      <c r="H34" s="49"/>
      <c r="I34" s="49"/>
      <c r="J34" s="49"/>
    </row>
    <row r="35" spans="1:10" ht="12.75">
      <c r="A35" s="49"/>
      <c r="B35" s="49"/>
      <c r="C35" s="49"/>
      <c r="D35" s="57"/>
      <c r="E35" s="49"/>
      <c r="F35" s="49"/>
      <c r="G35" s="49"/>
      <c r="H35" s="49"/>
      <c r="I35" s="49"/>
      <c r="J35" s="49"/>
    </row>
    <row r="36" spans="1:10" ht="12.75">
      <c r="A36" s="49" t="s">
        <v>206</v>
      </c>
      <c r="B36" s="49"/>
      <c r="C36" s="49"/>
      <c r="D36" s="57"/>
      <c r="E36" s="49"/>
      <c r="F36" s="49"/>
      <c r="G36" s="49"/>
      <c r="H36" s="49"/>
      <c r="I36" s="49"/>
      <c r="J36" s="49"/>
    </row>
    <row r="37" spans="1:10" ht="12.75">
      <c r="A37" s="49" t="s">
        <v>207</v>
      </c>
      <c r="B37" s="49"/>
      <c r="C37" s="49"/>
      <c r="D37" s="57"/>
      <c r="E37" s="49"/>
      <c r="F37" s="49"/>
      <c r="G37" s="49"/>
      <c r="H37" s="49"/>
      <c r="I37" s="49"/>
      <c r="J37" s="49"/>
    </row>
    <row r="38" spans="1:10" ht="12.75">
      <c r="A38" s="49" t="s">
        <v>221</v>
      </c>
      <c r="B38" s="49"/>
      <c r="C38" s="49"/>
      <c r="D38" s="57"/>
      <c r="E38" s="49"/>
      <c r="F38" s="49"/>
      <c r="G38" s="49"/>
      <c r="H38" s="49"/>
      <c r="I38" s="49"/>
      <c r="J38" s="49"/>
    </row>
    <row r="39" spans="1:10" ht="12.75">
      <c r="A39" s="49"/>
      <c r="B39" s="49"/>
      <c r="C39" s="49"/>
      <c r="D39" s="57"/>
      <c r="E39" s="49"/>
      <c r="F39" s="49"/>
      <c r="G39" s="49"/>
      <c r="H39" s="49"/>
      <c r="I39" s="49"/>
      <c r="J39" s="49"/>
    </row>
    <row r="40" spans="1:14" ht="36.75" customHeight="1" thickBot="1">
      <c r="A40" s="50" t="str">
        <f>A1</f>
        <v> 12° Robby Fish Zeehengenfestival - inrichting R.Z.C.</v>
      </c>
      <c r="B40" s="50"/>
      <c r="C40" s="51"/>
      <c r="D40" s="52"/>
      <c r="E40" s="51"/>
      <c r="F40" s="51"/>
      <c r="G40" s="51"/>
      <c r="H40" s="51"/>
      <c r="I40" s="51"/>
      <c r="J40" s="51"/>
      <c r="K40" s="15"/>
      <c r="L40" s="15"/>
      <c r="M40" s="15"/>
      <c r="N40" s="15"/>
    </row>
    <row r="41" spans="1:10" ht="36.75" customHeight="1" thickBot="1">
      <c r="A41" s="53" t="str">
        <f>A2</f>
        <v>   Zaterdag 21 mei 2022 - Blankenberge</v>
      </c>
      <c r="B41" s="53"/>
      <c r="C41" s="54"/>
      <c r="D41" s="55"/>
      <c r="E41" s="54"/>
      <c r="F41" s="56"/>
      <c r="G41" s="56"/>
      <c r="H41" s="56"/>
      <c r="I41" s="56"/>
      <c r="J41" s="49"/>
    </row>
    <row r="42" spans="1:10" ht="13.5" thickBot="1">
      <c r="A42" s="49"/>
      <c r="B42" s="49"/>
      <c r="C42" s="49"/>
      <c r="D42" s="57"/>
      <c r="E42" s="49"/>
      <c r="F42" s="49"/>
      <c r="G42" s="49"/>
      <c r="H42" s="49"/>
      <c r="I42" s="49"/>
      <c r="J42" s="49"/>
    </row>
    <row r="43" spans="1:10" ht="36.75" customHeight="1" thickBot="1">
      <c r="A43" s="58" t="s">
        <v>27</v>
      </c>
      <c r="B43" s="59" t="s">
        <v>187</v>
      </c>
      <c r="C43" s="60" t="str">
        <f>VLOOKUP($A43,Boten!$A$2:$B$26,2,FALSE)</f>
        <v>Ronnick</v>
      </c>
      <c r="D43" s="61"/>
      <c r="E43" s="62"/>
      <c r="F43" s="56"/>
      <c r="G43" s="56"/>
      <c r="H43" s="56"/>
      <c r="I43" s="56"/>
      <c r="J43" s="56"/>
    </row>
    <row r="44" spans="1:10" ht="13.5" thickBot="1">
      <c r="A44" s="49"/>
      <c r="B44" s="49"/>
      <c r="C44" s="49"/>
      <c r="D44" s="57"/>
      <c r="E44" s="49"/>
      <c r="F44" s="49"/>
      <c r="G44" s="49"/>
      <c r="H44" s="49"/>
      <c r="I44" s="49"/>
      <c r="J44" s="49"/>
    </row>
    <row r="45" spans="1:10" ht="22.5" customHeight="1" thickBot="1">
      <c r="A45" s="63" t="s">
        <v>188</v>
      </c>
      <c r="B45" s="63" t="s">
        <v>189</v>
      </c>
      <c r="C45" s="64" t="s">
        <v>194</v>
      </c>
      <c r="D45" s="63" t="s">
        <v>192</v>
      </c>
      <c r="E45" s="65" t="s">
        <v>195</v>
      </c>
      <c r="F45" s="63" t="s">
        <v>190</v>
      </c>
      <c r="G45" s="66" t="s">
        <v>183</v>
      </c>
      <c r="H45" s="83" t="s">
        <v>197</v>
      </c>
      <c r="I45" s="63" t="s">
        <v>191</v>
      </c>
      <c r="J45" s="64" t="s">
        <v>196</v>
      </c>
    </row>
    <row r="46" spans="1:10" ht="34.5" customHeight="1" thickBot="1">
      <c r="A46" s="67" t="s">
        <v>47</v>
      </c>
      <c r="B46" s="89">
        <f>VLOOKUP($A46,Loting!$A$2:$E$126,2,FALSE)</f>
        <v>11</v>
      </c>
      <c r="C46" s="86" t="str">
        <f>VLOOKUP($B46,Deelnemers!$A$3:$E$146,2,FALSE)</f>
        <v>Vanderschaeghe Peter</v>
      </c>
      <c r="D46" s="87" t="str">
        <f>VLOOKUP($B46,Deelnemers!$A$3:$E$146,3,FALSE)</f>
        <v>T02</v>
      </c>
      <c r="E46" s="88" t="str">
        <f>VLOOKUP($B46,Deelnemers!$A$3:$E$146,4,FALSE)</f>
        <v>Tubertini België A</v>
      </c>
      <c r="F46" s="69"/>
      <c r="G46" s="94"/>
      <c r="H46" s="95"/>
      <c r="I46" s="95"/>
      <c r="J46" s="96" t="str">
        <f>VLOOKUP($B46,Deelnemers!$A$3:$E$146,5,FALSE)</f>
        <v>senior</v>
      </c>
    </row>
    <row r="47" spans="1:10" ht="34.5" customHeight="1" thickBot="1">
      <c r="A47" s="67" t="s">
        <v>48</v>
      </c>
      <c r="B47" s="89">
        <f>VLOOKUP($A47,Loting!$A$2:$E$126,2,FALSE)</f>
        <v>28</v>
      </c>
      <c r="C47" s="86" t="str">
        <f>VLOOKUP($B47,Deelnemers!$A$2:$E$146,2,FALSE)</f>
        <v>Groenendaels Tom</v>
      </c>
      <c r="D47" s="87" t="str">
        <f>VLOOKUP($B47,Deelnemers!$A$2:$E$146,3,FALSE)</f>
        <v>T05</v>
      </c>
      <c r="E47" s="88" t="str">
        <f>VLOOKUP($B47,Deelnemers!$A$2:$E$146,4,FALSE)</f>
        <v>Robbyfish A</v>
      </c>
      <c r="F47" s="69"/>
      <c r="G47" s="94"/>
      <c r="H47" s="95"/>
      <c r="I47" s="95"/>
      <c r="J47" s="96" t="str">
        <f>VLOOKUP($B47,Deelnemers!$A$2:$E$146,5,FALSE)</f>
        <v>senior</v>
      </c>
    </row>
    <row r="48" spans="1:10" ht="34.5" customHeight="1" thickBot="1">
      <c r="A48" s="228" t="s">
        <v>49</v>
      </c>
      <c r="B48" s="229">
        <f>VLOOKUP($A48,Loting!$A$2:$E$126,2,FALSE)</f>
        <v>1</v>
      </c>
      <c r="C48" s="230" t="str">
        <f>VLOOKUP($B48,Deelnemers!$A$2:$E$146,2,FALSE)</f>
        <v>Cleymans Ronny</v>
      </c>
      <c r="D48" s="231" t="str">
        <f>VLOOKUP($B48,Deelnemers!$A$2:$E$146,3,FALSE)</f>
        <v>T01</v>
      </c>
      <c r="E48" s="232" t="str">
        <f>VLOOKUP($B48,Deelnemers!$A$2:$E$146,4,FALSE)</f>
        <v>EZV Zemst A</v>
      </c>
      <c r="F48" s="233"/>
      <c r="G48" s="234"/>
      <c r="H48" s="235"/>
      <c r="I48" s="235"/>
      <c r="J48" s="236" t="str">
        <f>VLOOKUP($B48,Deelnemers!$A$2:$E$146,5,FALSE)</f>
        <v>senior</v>
      </c>
    </row>
    <row r="49" spans="1:10" ht="34.5" customHeight="1" thickBot="1">
      <c r="A49" s="67" t="s">
        <v>50</v>
      </c>
      <c r="B49" s="89">
        <f>VLOOKUP($A49,Loting!$A$2:$E$126,2,FALSE)</f>
        <v>54</v>
      </c>
      <c r="C49" s="86" t="str">
        <f>VLOOKUP($B49,Deelnemers!$A$3:$E$146,2,FALSE)</f>
        <v>Abbeloos Eugène</v>
      </c>
      <c r="D49" s="87" t="str">
        <f>VLOOKUP($B49,Deelnemers!$A$3:$E$146,3,FALSE)</f>
        <v>T09</v>
      </c>
      <c r="E49" s="88" t="str">
        <f>VLOOKUP($B49,Deelnemers!$A$3:$E$146,4,FALSE)</f>
        <v>SZHC Antwerpen</v>
      </c>
      <c r="F49" s="69"/>
      <c r="G49" s="94"/>
      <c r="H49" s="95"/>
      <c r="I49" s="95"/>
      <c r="J49" s="96" t="str">
        <f>VLOOKUP($B49,Deelnemers!$A$3:$E$146,5,FALSE)</f>
        <v>senior</v>
      </c>
    </row>
    <row r="50" spans="1:10" ht="34.5" customHeight="1" thickBot="1">
      <c r="A50" s="67" t="s">
        <v>51</v>
      </c>
      <c r="B50" s="89">
        <f>VLOOKUP($A50,Loting!$A$2:$E$126,2,FALSE)</f>
        <v>64</v>
      </c>
      <c r="C50" s="86" t="str">
        <f>VLOOKUP($B50,Deelnemers!$A$3:$E$146,2,FALSE)</f>
        <v>Hermans Amber</v>
      </c>
      <c r="D50" s="87" t="str">
        <f>VLOOKUP($B50,Deelnemers!$A$3:$E$146,3,FALSE)</f>
        <v>T10</v>
      </c>
      <c r="E50" s="88" t="str">
        <f>VLOOKUP($B50,Deelnemers!$A$3:$E$146,4,FALSE)</f>
        <v>VTE Ekeren A</v>
      </c>
      <c r="F50" s="69"/>
      <c r="G50" s="94"/>
      <c r="H50" s="95"/>
      <c r="I50" s="95"/>
      <c r="J50" s="96" t="str">
        <f>VLOOKUP($B50,Deelnemers!$A$3:$E$146,5,FALSE)</f>
        <v>dame</v>
      </c>
    </row>
    <row r="51" spans="1:10" ht="34.5" customHeight="1">
      <c r="A51" s="67" t="s">
        <v>280</v>
      </c>
      <c r="B51" s="89" t="e">
        <f>VLOOKUP($A51,Loting!$A$2:$E$126,2,FALSE)</f>
        <v>#N/A</v>
      </c>
      <c r="C51" s="86" t="e">
        <f>VLOOKUP($B51,Deelnemers!$A$3:$E$146,2,FALSE)</f>
        <v>#N/A</v>
      </c>
      <c r="D51" s="87" t="e">
        <f>VLOOKUP($B51,Deelnemers!$A$3:$E$146,3,FALSE)</f>
        <v>#N/A</v>
      </c>
      <c r="E51" s="88" t="e">
        <f>VLOOKUP($B51,Deelnemers!$A$3:$E$146,4,FALSE)</f>
        <v>#N/A</v>
      </c>
      <c r="F51" s="69"/>
      <c r="G51" s="94"/>
      <c r="H51" s="95">
        <v>3</v>
      </c>
      <c r="I51" s="95"/>
      <c r="J51" s="96" t="e">
        <f>VLOOKUP($B51,Deelnemers!$A$3:$E$146,5,FALSE)</f>
        <v>#N/A</v>
      </c>
    </row>
    <row r="52" spans="1:10" ht="34.5" customHeight="1">
      <c r="A52" s="73"/>
      <c r="B52" s="68"/>
      <c r="C52" s="84"/>
      <c r="D52" s="74"/>
      <c r="E52" s="75"/>
      <c r="F52" s="70"/>
      <c r="G52" s="73"/>
      <c r="H52" s="71"/>
      <c r="I52" s="71"/>
      <c r="J52" s="72"/>
    </row>
    <row r="53" spans="1:10" ht="34.5" customHeight="1" thickBot="1">
      <c r="A53" s="76"/>
      <c r="B53" s="77"/>
      <c r="C53" s="77"/>
      <c r="D53" s="78"/>
      <c r="E53" s="79"/>
      <c r="F53" s="80"/>
      <c r="G53" s="76"/>
      <c r="H53" s="77"/>
      <c r="I53" s="77"/>
      <c r="J53" s="81"/>
    </row>
    <row r="54" spans="1:10" ht="18" customHeight="1">
      <c r="A54" s="82" t="s">
        <v>193</v>
      </c>
      <c r="B54" s="49"/>
      <c r="C54" s="49"/>
      <c r="D54" s="57"/>
      <c r="E54" s="49"/>
      <c r="F54" s="49"/>
      <c r="G54" s="49"/>
      <c r="H54" s="49"/>
      <c r="I54" s="49"/>
      <c r="J54" s="49"/>
    </row>
    <row r="55" spans="1:10" ht="12.75">
      <c r="A55" s="49"/>
      <c r="B55" s="49"/>
      <c r="C55" s="49"/>
      <c r="D55" s="57"/>
      <c r="E55" s="49"/>
      <c r="F55" s="49"/>
      <c r="G55" s="49"/>
      <c r="H55" s="49"/>
      <c r="I55" s="49"/>
      <c r="J55" s="49"/>
    </row>
    <row r="56" spans="1:10" ht="12.75">
      <c r="A56" s="49" t="s">
        <v>206</v>
      </c>
      <c r="B56" s="49"/>
      <c r="C56" s="49"/>
      <c r="D56" s="57"/>
      <c r="E56" s="49"/>
      <c r="F56" s="49"/>
      <c r="G56" s="49"/>
      <c r="H56" s="49"/>
      <c r="I56" s="49"/>
      <c r="J56" s="49"/>
    </row>
    <row r="57" spans="1:10" ht="12.75">
      <c r="A57" s="49" t="s">
        <v>207</v>
      </c>
      <c r="B57" s="49"/>
      <c r="C57" s="49"/>
      <c r="D57" s="57"/>
      <c r="E57" s="49"/>
      <c r="F57" s="49"/>
      <c r="G57" s="49"/>
      <c r="H57" s="49"/>
      <c r="I57" s="49"/>
      <c r="J57" s="49"/>
    </row>
    <row r="58" spans="1:10" ht="12.75">
      <c r="A58" s="49" t="s">
        <v>221</v>
      </c>
      <c r="B58" s="49"/>
      <c r="C58" s="49"/>
      <c r="D58" s="57"/>
      <c r="E58" s="49"/>
      <c r="F58" s="49"/>
      <c r="G58" s="49"/>
      <c r="H58" s="49"/>
      <c r="I58" s="49"/>
      <c r="J58" s="49"/>
    </row>
    <row r="59" spans="1:10" ht="12.75">
      <c r="A59" s="49"/>
      <c r="B59" s="49"/>
      <c r="C59" s="49"/>
      <c r="D59" s="57"/>
      <c r="E59" s="49"/>
      <c r="F59" s="49"/>
      <c r="G59" s="49"/>
      <c r="H59" s="49"/>
      <c r="I59" s="49"/>
      <c r="J59" s="49"/>
    </row>
    <row r="60" spans="1:14" ht="36.75" customHeight="1" thickBot="1">
      <c r="A60" s="50" t="str">
        <f>A1</f>
        <v> 12° Robby Fish Zeehengenfestival - inrichting R.Z.C.</v>
      </c>
      <c r="B60" s="50"/>
      <c r="C60" s="51"/>
      <c r="D60" s="52"/>
      <c r="E60" s="51"/>
      <c r="F60" s="51"/>
      <c r="G60" s="51"/>
      <c r="H60" s="51"/>
      <c r="I60" s="51"/>
      <c r="J60" s="51"/>
      <c r="K60" s="15"/>
      <c r="L60" s="15"/>
      <c r="M60" s="15"/>
      <c r="N60" s="15"/>
    </row>
    <row r="61" spans="1:10" ht="36.75" customHeight="1" thickBot="1">
      <c r="A61" s="53" t="str">
        <f>A2</f>
        <v>   Zaterdag 21 mei 2022 - Blankenberge</v>
      </c>
      <c r="B61" s="53"/>
      <c r="C61" s="54"/>
      <c r="D61" s="55"/>
      <c r="E61" s="54"/>
      <c r="F61" s="56"/>
      <c r="G61" s="56"/>
      <c r="H61" s="56"/>
      <c r="I61" s="56"/>
      <c r="J61" s="49"/>
    </row>
    <row r="62" spans="1:10" ht="13.5" thickBot="1">
      <c r="A62" s="49"/>
      <c r="B62" s="49"/>
      <c r="C62" s="49"/>
      <c r="D62" s="57"/>
      <c r="E62" s="49"/>
      <c r="F62" s="49"/>
      <c r="G62" s="49"/>
      <c r="H62" s="49"/>
      <c r="I62" s="49"/>
      <c r="J62" s="49"/>
    </row>
    <row r="63" spans="1:10" ht="36.75" customHeight="1" thickBot="1">
      <c r="A63" s="58" t="s">
        <v>28</v>
      </c>
      <c r="B63" s="59" t="s">
        <v>187</v>
      </c>
      <c r="C63" s="60" t="str">
        <f>VLOOKUP($A63,Boten!$A$2:$B$26,2,FALSE)</f>
        <v>Bon Vivant</v>
      </c>
      <c r="D63" s="61"/>
      <c r="E63" s="62"/>
      <c r="F63" s="56"/>
      <c r="G63" s="56"/>
      <c r="H63" s="56"/>
      <c r="I63" s="56"/>
      <c r="J63" s="56"/>
    </row>
    <row r="64" spans="1:10" ht="13.5" thickBot="1">
      <c r="A64" s="49"/>
      <c r="B64" s="49"/>
      <c r="C64" s="49"/>
      <c r="D64" s="57"/>
      <c r="E64" s="49"/>
      <c r="F64" s="49"/>
      <c r="G64" s="49"/>
      <c r="H64" s="49"/>
      <c r="I64" s="49"/>
      <c r="J64" s="49"/>
    </row>
    <row r="65" spans="1:10" ht="22.5" customHeight="1" thickBot="1">
      <c r="A65" s="63" t="s">
        <v>188</v>
      </c>
      <c r="B65" s="63" t="s">
        <v>189</v>
      </c>
      <c r="C65" s="64" t="s">
        <v>194</v>
      </c>
      <c r="D65" s="63" t="s">
        <v>192</v>
      </c>
      <c r="E65" s="65" t="s">
        <v>195</v>
      </c>
      <c r="F65" s="63" t="s">
        <v>190</v>
      </c>
      <c r="G65" s="66" t="s">
        <v>183</v>
      </c>
      <c r="H65" s="83" t="s">
        <v>197</v>
      </c>
      <c r="I65" s="63" t="s">
        <v>191</v>
      </c>
      <c r="J65" s="64" t="s">
        <v>196</v>
      </c>
    </row>
    <row r="66" spans="1:10" ht="34.5" customHeight="1" thickBot="1">
      <c r="A66" s="67" t="s">
        <v>52</v>
      </c>
      <c r="B66" s="89">
        <f>VLOOKUP($A66,Loting!$A$2:$E$126,2,FALSE)</f>
        <v>32</v>
      </c>
      <c r="C66" s="86" t="str">
        <f>VLOOKUP($B66,Deelnemers!$A$3:$E$146,2,FALSE)</f>
        <v>Florus Robby</v>
      </c>
      <c r="D66" s="87" t="str">
        <f>VLOOKUP($B66,Deelnemers!$A$3:$E$146,3,FALSE)</f>
        <v>T05</v>
      </c>
      <c r="E66" s="88" t="str">
        <f>VLOOKUP($B66,Deelnemers!$A$3:$E$146,4,FALSE)</f>
        <v>Robbyfish A</v>
      </c>
      <c r="F66" s="69"/>
      <c r="G66" s="94"/>
      <c r="H66" s="95"/>
      <c r="I66" s="95"/>
      <c r="J66" s="96" t="str">
        <f>VLOOKUP($B66,Deelnemers!$A$3:$E$146,5,FALSE)</f>
        <v>senior</v>
      </c>
    </row>
    <row r="67" spans="1:10" ht="34.5" customHeight="1" thickBot="1">
      <c r="A67" s="228" t="s">
        <v>53</v>
      </c>
      <c r="B67" s="229">
        <f>VLOOKUP($A67,Loting!$A$2:$E$126,2,FALSE)</f>
        <v>37</v>
      </c>
      <c r="C67" s="230" t="str">
        <f>VLOOKUP($B67,Deelnemers!$A$3:$E$146,2,FALSE)</f>
        <v>Machiels Bert</v>
      </c>
      <c r="D67" s="231" t="str">
        <f>VLOOKUP($B67,Deelnemers!$A$3:$E$146,3,FALSE)</f>
        <v>T06</v>
      </c>
      <c r="E67" s="232" t="str">
        <f>VLOOKUP($B67,Deelnemers!$A$3:$E$146,4,FALSE)</f>
        <v>Robbyfish B</v>
      </c>
      <c r="F67" s="233"/>
      <c r="G67" s="234"/>
      <c r="H67" s="235"/>
      <c r="I67" s="235"/>
      <c r="J67" s="236" t="str">
        <f>VLOOKUP($B67,Deelnemers!$A$3:$E$146,5,FALSE)</f>
        <v>senior</v>
      </c>
    </row>
    <row r="68" spans="1:10" ht="34.5" customHeight="1" thickBot="1">
      <c r="A68" s="67" t="s">
        <v>54</v>
      </c>
      <c r="B68" s="89">
        <f>VLOOKUP($A68,Loting!$A$2:$E$126,2,FALSE)</f>
        <v>26</v>
      </c>
      <c r="C68" s="86" t="str">
        <f>VLOOKUP($B68,Deelnemers!$A$3:$E$146,2,FALSE)</f>
        <v>Knuyt Erik</v>
      </c>
      <c r="D68" s="87" t="str">
        <f>VLOOKUP($B68,Deelnemers!$A$3:$E$146,3,FALSE)</f>
        <v>T04</v>
      </c>
      <c r="E68" s="88" t="str">
        <f>VLOOKUP($B68,Deelnemers!$A$3:$E$146,4,FALSE)</f>
        <v>GZD- Het Loze Vissertje Gent </v>
      </c>
      <c r="F68" s="69"/>
      <c r="G68" s="94"/>
      <c r="H68" s="95"/>
      <c r="I68" s="95"/>
      <c r="J68" s="96" t="str">
        <f>VLOOKUP($B68,Deelnemers!$A$3:$E$146,5,FALSE)</f>
        <v>senior</v>
      </c>
    </row>
    <row r="69" spans="1:10" ht="34.5" customHeight="1" thickBot="1">
      <c r="A69" s="67" t="s">
        <v>55</v>
      </c>
      <c r="B69" s="89">
        <f>VLOOKUP($A69,Loting!$A$2:$E$126,2,FALSE)</f>
        <v>4</v>
      </c>
      <c r="C69" s="86" t="str">
        <f>VLOOKUP($B69,Deelnemers!$A$3:$E$146,2,FALSE)</f>
        <v>Zuidhof Sjaak</v>
      </c>
      <c r="D69" s="87" t="str">
        <f>VLOOKUP($B69,Deelnemers!$A$3:$E$146,3,FALSE)</f>
        <v>T01</v>
      </c>
      <c r="E69" s="88" t="str">
        <f>VLOOKUP($B69,Deelnemers!$A$3:$E$146,4,FALSE)</f>
        <v>EZV Zemst A</v>
      </c>
      <c r="F69" s="69"/>
      <c r="G69" s="94"/>
      <c r="H69" s="95"/>
      <c r="I69" s="95"/>
      <c r="J69" s="96" t="str">
        <f>VLOOKUP($B69,Deelnemers!$A$3:$E$146,5,FALSE)</f>
        <v>veteraan</v>
      </c>
    </row>
    <row r="70" spans="1:10" ht="34.5" customHeight="1" thickBot="1">
      <c r="A70" s="67" t="s">
        <v>56</v>
      </c>
      <c r="B70" s="89">
        <f>VLOOKUP($A70,Loting!$A$2:$E$126,2,FALSE)</f>
        <v>56</v>
      </c>
      <c r="C70" s="86" t="str">
        <f>VLOOKUP($B70,Deelnemers!$A$3:$E$146,2,FALSE)</f>
        <v>Franken Wil</v>
      </c>
      <c r="D70" s="87" t="str">
        <f>VLOOKUP($B70,Deelnemers!$A$3:$E$146,3,FALSE)</f>
        <v>T09</v>
      </c>
      <c r="E70" s="88" t="str">
        <f>VLOOKUP($B70,Deelnemers!$A$3:$E$146,4,FALSE)</f>
        <v>SZHC Antwerpen</v>
      </c>
      <c r="F70" s="69"/>
      <c r="G70" s="94"/>
      <c r="H70" s="95"/>
      <c r="I70" s="95"/>
      <c r="J70" s="96" t="str">
        <f>VLOOKUP($B70,Deelnemers!$A$3:$E$146,5,FALSE)</f>
        <v>veteraan</v>
      </c>
    </row>
    <row r="71" spans="1:10" ht="34.5" customHeight="1">
      <c r="A71" s="67" t="s">
        <v>257</v>
      </c>
      <c r="B71" s="89" t="e">
        <f>VLOOKUP($A71,Loting!$A$2:$E$126,2,FALSE)</f>
        <v>#N/A</v>
      </c>
      <c r="C71" s="86" t="e">
        <f>VLOOKUP($B71,Deelnemers!$A$3:$E$146,2,FALSE)</f>
        <v>#N/A</v>
      </c>
      <c r="D71" s="87" t="e">
        <f>VLOOKUP($B71,Deelnemers!$A$3:$E$146,3,FALSE)</f>
        <v>#N/A</v>
      </c>
      <c r="E71" s="88" t="e">
        <f>VLOOKUP($B71,Deelnemers!$A$3:$E$146,4,FALSE)</f>
        <v>#N/A</v>
      </c>
      <c r="F71" s="69"/>
      <c r="G71" s="94"/>
      <c r="H71" s="95"/>
      <c r="I71" s="95"/>
      <c r="J71" s="96" t="e">
        <f>VLOOKUP($B71,Deelnemers!$A$3:$E$146,5,FALSE)</f>
        <v>#N/A</v>
      </c>
    </row>
    <row r="72" spans="1:10" ht="34.5" customHeight="1" thickBot="1">
      <c r="A72" s="76"/>
      <c r="B72" s="77"/>
      <c r="C72" s="77"/>
      <c r="D72" s="78"/>
      <c r="E72" s="79"/>
      <c r="F72" s="80"/>
      <c r="G72" s="76"/>
      <c r="H72" s="77"/>
      <c r="I72" s="77"/>
      <c r="J72" s="81"/>
    </row>
    <row r="73" spans="1:10" ht="18" customHeight="1">
      <c r="A73" s="82" t="s">
        <v>193</v>
      </c>
      <c r="B73" s="49"/>
      <c r="C73" s="49"/>
      <c r="D73" s="57"/>
      <c r="E73" s="49"/>
      <c r="F73" s="49"/>
      <c r="G73" s="49"/>
      <c r="H73" s="49"/>
      <c r="I73" s="49"/>
      <c r="J73" s="49"/>
    </row>
    <row r="74" spans="1:10" ht="12.75">
      <c r="A74" s="49"/>
      <c r="B74" s="49"/>
      <c r="C74" s="49"/>
      <c r="D74" s="57"/>
      <c r="E74" s="49"/>
      <c r="F74" s="49"/>
      <c r="G74" s="49"/>
      <c r="H74" s="49"/>
      <c r="I74" s="49"/>
      <c r="J74" s="49"/>
    </row>
    <row r="75" spans="1:10" ht="12.75">
      <c r="A75" s="49" t="s">
        <v>206</v>
      </c>
      <c r="B75" s="49"/>
      <c r="C75" s="49"/>
      <c r="D75" s="57"/>
      <c r="E75" s="49"/>
      <c r="F75" s="49"/>
      <c r="G75" s="49"/>
      <c r="H75" s="49"/>
      <c r="I75" s="49"/>
      <c r="J75" s="49"/>
    </row>
    <row r="76" spans="1:10" ht="12.75">
      <c r="A76" s="49" t="s">
        <v>207</v>
      </c>
      <c r="B76" s="49"/>
      <c r="C76" s="49"/>
      <c r="D76" s="57"/>
      <c r="E76" s="49"/>
      <c r="F76" s="49"/>
      <c r="G76" s="49"/>
      <c r="H76" s="49"/>
      <c r="I76" s="49"/>
      <c r="J76" s="49"/>
    </row>
    <row r="77" spans="1:10" ht="12.75">
      <c r="A77" s="49" t="s">
        <v>221</v>
      </c>
      <c r="B77" s="49"/>
      <c r="C77" s="49"/>
      <c r="D77" s="57"/>
      <c r="E77" s="49"/>
      <c r="F77" s="49"/>
      <c r="G77" s="49"/>
      <c r="H77" s="49"/>
      <c r="I77" s="49"/>
      <c r="J77" s="49"/>
    </row>
    <row r="78" spans="1:10" ht="12.75">
      <c r="A78" s="49"/>
      <c r="B78" s="49"/>
      <c r="C78" s="49"/>
      <c r="D78" s="57"/>
      <c r="E78" s="49"/>
      <c r="F78" s="49"/>
      <c r="G78" s="49"/>
      <c r="H78" s="49"/>
      <c r="I78" s="49"/>
      <c r="J78" s="49"/>
    </row>
    <row r="79" spans="1:14" ht="36.75" customHeight="1" thickBot="1">
      <c r="A79" s="50" t="str">
        <f>A1</f>
        <v> 12° Robby Fish Zeehengenfestival - inrichting R.Z.C.</v>
      </c>
      <c r="B79" s="50"/>
      <c r="C79" s="51"/>
      <c r="D79" s="52"/>
      <c r="E79" s="51"/>
      <c r="F79" s="51"/>
      <c r="G79" s="51"/>
      <c r="H79" s="51"/>
      <c r="I79" s="51"/>
      <c r="J79" s="51"/>
      <c r="K79" s="15"/>
      <c r="L79" s="15"/>
      <c r="M79" s="15"/>
      <c r="N79" s="15"/>
    </row>
    <row r="80" spans="1:10" ht="36.75" customHeight="1" thickBot="1">
      <c r="A80" s="53" t="str">
        <f>A2</f>
        <v>   Zaterdag 21 mei 2022 - Blankenberge</v>
      </c>
      <c r="B80" s="53"/>
      <c r="C80" s="54"/>
      <c r="D80" s="55"/>
      <c r="E80" s="54"/>
      <c r="F80" s="56"/>
      <c r="G80" s="56"/>
      <c r="H80" s="56"/>
      <c r="I80" s="56"/>
      <c r="J80" s="49"/>
    </row>
    <row r="81" spans="1:10" ht="13.5" thickBot="1">
      <c r="A81" s="49"/>
      <c r="B81" s="49"/>
      <c r="C81" s="49"/>
      <c r="D81" s="57"/>
      <c r="E81" s="49"/>
      <c r="F81" s="49"/>
      <c r="G81" s="49"/>
      <c r="H81" s="49"/>
      <c r="I81" s="49"/>
      <c r="J81" s="49"/>
    </row>
    <row r="82" spans="1:10" ht="36.75" customHeight="1" thickBot="1">
      <c r="A82" s="58" t="s">
        <v>29</v>
      </c>
      <c r="B82" s="59" t="s">
        <v>187</v>
      </c>
      <c r="C82" s="60" t="str">
        <f>VLOOKUP($A82,Boten!$A$2:$B$26,2,FALSE)</f>
        <v>Queen</v>
      </c>
      <c r="D82" s="61"/>
      <c r="E82" s="62"/>
      <c r="F82" s="56"/>
      <c r="G82" s="56"/>
      <c r="H82" s="56"/>
      <c r="I82" s="56"/>
      <c r="J82" s="56"/>
    </row>
    <row r="83" spans="1:10" ht="13.5" thickBot="1">
      <c r="A83" s="49"/>
      <c r="B83" s="49"/>
      <c r="C83" s="49"/>
      <c r="D83" s="57"/>
      <c r="E83" s="49"/>
      <c r="F83" s="49"/>
      <c r="G83" s="49"/>
      <c r="H83" s="49"/>
      <c r="I83" s="49"/>
      <c r="J83" s="49"/>
    </row>
    <row r="84" spans="1:10" ht="22.5" customHeight="1" thickBot="1">
      <c r="A84" s="63" t="s">
        <v>188</v>
      </c>
      <c r="B84" s="63" t="s">
        <v>189</v>
      </c>
      <c r="C84" s="64" t="s">
        <v>194</v>
      </c>
      <c r="D84" s="63" t="s">
        <v>192</v>
      </c>
      <c r="E84" s="65" t="s">
        <v>195</v>
      </c>
      <c r="F84" s="63" t="s">
        <v>190</v>
      </c>
      <c r="G84" s="66" t="s">
        <v>183</v>
      </c>
      <c r="H84" s="83" t="s">
        <v>197</v>
      </c>
      <c r="I84" s="63" t="s">
        <v>191</v>
      </c>
      <c r="J84" s="64" t="s">
        <v>196</v>
      </c>
    </row>
    <row r="85" spans="1:10" ht="34.5" customHeight="1" thickBot="1">
      <c r="A85" s="67" t="s">
        <v>57</v>
      </c>
      <c r="B85" s="89">
        <f>VLOOKUP($A85,Loting!$A$2:$E$126,2,FALSE)</f>
        <v>38</v>
      </c>
      <c r="C85" s="86" t="str">
        <f>VLOOKUP($B85,Deelnemers!$A$3:$E$146,2,FALSE)</f>
        <v>D'hondt Dirk</v>
      </c>
      <c r="D85" s="87" t="str">
        <f>VLOOKUP($B85,Deelnemers!$A$3:$E$146,3,FALSE)</f>
        <v>T07</v>
      </c>
      <c r="E85" s="88" t="str">
        <f>VLOOKUP($B85,Deelnemers!$A$3:$E$146,4,FALSE)</f>
        <v>Robbyfish C</v>
      </c>
      <c r="F85" s="69"/>
      <c r="G85" s="94"/>
      <c r="H85" s="95"/>
      <c r="I85" s="95"/>
      <c r="J85" s="96" t="str">
        <f>VLOOKUP($B85,Deelnemers!$A$3:$E$146,5,FALSE)</f>
        <v>senior</v>
      </c>
    </row>
    <row r="86" spans="1:10" ht="34.5" customHeight="1" thickBot="1">
      <c r="A86" s="228" t="s">
        <v>58</v>
      </c>
      <c r="B86" s="229">
        <f>VLOOKUP($A86,Loting!$A$2:$E$126,2,FALSE)</f>
        <v>23</v>
      </c>
      <c r="C86" s="230" t="str">
        <f>VLOOKUP($B86,Deelnemers!$A$3:$E$146,2,FALSE)</f>
        <v>Van Hoorde Gino</v>
      </c>
      <c r="D86" s="231" t="str">
        <f>VLOOKUP($B86,Deelnemers!$A$3:$E$146,3,FALSE)</f>
        <v>T04</v>
      </c>
      <c r="E86" s="232" t="str">
        <f>VLOOKUP($B86,Deelnemers!$A$3:$E$146,4,FALSE)</f>
        <v>GZD- Het Loze Vissertje Gent A</v>
      </c>
      <c r="F86" s="233"/>
      <c r="G86" s="234"/>
      <c r="H86" s="235"/>
      <c r="I86" s="235"/>
      <c r="J86" s="236" t="str">
        <f>VLOOKUP($B86,Deelnemers!$A$3:$E$146,5,FALSE)</f>
        <v>senior</v>
      </c>
    </row>
    <row r="87" spans="1:10" ht="34.5" customHeight="1" thickBot="1">
      <c r="A87" s="67" t="s">
        <v>59</v>
      </c>
      <c r="B87" s="89">
        <f>VLOOKUP($A87,Loting!$A$2:$E$126,2,FALSE)</f>
        <v>6</v>
      </c>
      <c r="C87" s="86" t="str">
        <f>VLOOKUP($B87,Deelnemers!$A$3:$E$146,2,FALSE)</f>
        <v>Thybaert Freddy</v>
      </c>
      <c r="D87" s="87">
        <f>VLOOKUP($B87,Deelnemers!$A$3:$E$146,3,FALSE)</f>
        <v>0</v>
      </c>
      <c r="E87" s="88" t="str">
        <f>VLOOKUP($B87,Deelnemers!$A$3:$E$146,4,FALSE)</f>
        <v>EZV Zemst </v>
      </c>
      <c r="F87" s="69"/>
      <c r="G87" s="94"/>
      <c r="H87" s="95"/>
      <c r="I87" s="95"/>
      <c r="J87" s="96" t="str">
        <f>VLOOKUP($B87,Deelnemers!$A$3:$E$146,5,FALSE)</f>
        <v>veteraan</v>
      </c>
    </row>
    <row r="88" spans="1:10" ht="34.5" customHeight="1" thickBot="1">
      <c r="A88" s="67" t="s">
        <v>60</v>
      </c>
      <c r="B88" s="89">
        <f>VLOOKUP($A88,Loting!$A$2:$E$126,2,FALSE)</f>
        <v>57</v>
      </c>
      <c r="C88" s="86" t="str">
        <f>VLOOKUP($B88,Deelnemers!$A$3:$E$146,2,FALSE)</f>
        <v>Jungers Henri</v>
      </c>
      <c r="D88" s="87" t="str">
        <f>VLOOKUP($B88,Deelnemers!$A$3:$E$146,3,FALSE)</f>
        <v>T09</v>
      </c>
      <c r="E88" s="88" t="str">
        <f>VLOOKUP($B88,Deelnemers!$A$3:$E$146,4,FALSE)</f>
        <v>SZHC Antwerpen</v>
      </c>
      <c r="F88" s="69"/>
      <c r="G88" s="94"/>
      <c r="H88" s="95"/>
      <c r="I88" s="95"/>
      <c r="J88" s="96" t="str">
        <f>VLOOKUP($B88,Deelnemers!$A$3:$E$146,5,FALSE)</f>
        <v>senior</v>
      </c>
    </row>
    <row r="89" spans="1:10" ht="34.5" customHeight="1" thickBot="1">
      <c r="A89" s="67" t="s">
        <v>61</v>
      </c>
      <c r="B89" s="89">
        <f>VLOOKUP($A89,Loting!$A$2:$E$126,2,FALSE)</f>
        <v>62</v>
      </c>
      <c r="C89" s="86" t="str">
        <f>VLOOKUP($B89,Deelnemers!$A$3:$E$146,2,FALSE)</f>
        <v>Van De Vijver Kevin</v>
      </c>
      <c r="D89" s="87" t="str">
        <f>VLOOKUP($B89,Deelnemers!$A$3:$E$146,3,FALSE)</f>
        <v>T10</v>
      </c>
      <c r="E89" s="88" t="str">
        <f>VLOOKUP($B89,Deelnemers!$A$3:$E$146,4,FALSE)</f>
        <v>VTE Ekeren A</v>
      </c>
      <c r="F89" s="69"/>
      <c r="G89" s="94"/>
      <c r="H89" s="95"/>
      <c r="I89" s="95"/>
      <c r="J89" s="96" t="str">
        <f>VLOOKUP($B89,Deelnemers!$A$3:$E$146,5,FALSE)</f>
        <v>senior</v>
      </c>
    </row>
    <row r="90" spans="1:10" ht="34.5" customHeight="1">
      <c r="A90" s="67" t="s">
        <v>260</v>
      </c>
      <c r="B90" s="89" t="e">
        <f>VLOOKUP($A90,Loting!$A$2:$E$126,2,FALSE)</f>
        <v>#N/A</v>
      </c>
      <c r="C90" s="86" t="e">
        <f>VLOOKUP($B90,Deelnemers!$A$3:$E$146,2,FALSE)</f>
        <v>#N/A</v>
      </c>
      <c r="D90" s="87" t="e">
        <f>VLOOKUP($B90,Deelnemers!$A$3:$E$146,3,FALSE)</f>
        <v>#N/A</v>
      </c>
      <c r="E90" s="88" t="e">
        <f>VLOOKUP($B90,Deelnemers!$A$3:$E$146,4,FALSE)</f>
        <v>#N/A</v>
      </c>
      <c r="F90" s="69"/>
      <c r="G90" s="94"/>
      <c r="H90" s="95"/>
      <c r="I90" s="95"/>
      <c r="J90" s="96" t="e">
        <f>VLOOKUP($B90,Deelnemers!$A$3:$E$146,5,FALSE)</f>
        <v>#N/A</v>
      </c>
    </row>
    <row r="91" spans="1:10" ht="34.5" customHeight="1">
      <c r="A91" s="73"/>
      <c r="B91" s="68"/>
      <c r="C91" s="84"/>
      <c r="D91" s="74"/>
      <c r="E91" s="75"/>
      <c r="F91" s="70"/>
      <c r="G91" s="73"/>
      <c r="H91" s="71"/>
      <c r="I91" s="71"/>
      <c r="J91" s="72"/>
    </row>
    <row r="92" spans="1:10" ht="34.5" customHeight="1" thickBot="1">
      <c r="A92" s="76"/>
      <c r="B92" s="77"/>
      <c r="C92" s="77"/>
      <c r="D92" s="78"/>
      <c r="E92" s="79"/>
      <c r="F92" s="80"/>
      <c r="G92" s="76"/>
      <c r="H92" s="77"/>
      <c r="I92" s="77"/>
      <c r="J92" s="81"/>
    </row>
    <row r="93" spans="1:10" ht="18" customHeight="1">
      <c r="A93" s="82" t="s">
        <v>193</v>
      </c>
      <c r="B93" s="49"/>
      <c r="C93" s="49"/>
      <c r="D93" s="57"/>
      <c r="E93" s="49"/>
      <c r="F93" s="49"/>
      <c r="G93" s="49"/>
      <c r="H93" s="49"/>
      <c r="I93" s="49"/>
      <c r="J93" s="49"/>
    </row>
    <row r="94" spans="1:10" ht="12.75">
      <c r="A94" s="49"/>
      <c r="B94" s="49"/>
      <c r="C94" s="49"/>
      <c r="D94" s="57"/>
      <c r="E94" s="49"/>
      <c r="F94" s="49"/>
      <c r="G94" s="49"/>
      <c r="H94" s="49"/>
      <c r="I94" s="49"/>
      <c r="J94" s="49"/>
    </row>
    <row r="95" spans="1:10" ht="12.75">
      <c r="A95" s="49" t="s">
        <v>206</v>
      </c>
      <c r="B95" s="49"/>
      <c r="C95" s="49"/>
      <c r="D95" s="57"/>
      <c r="E95" s="49"/>
      <c r="F95" s="49"/>
      <c r="G95" s="49"/>
      <c r="H95" s="49"/>
      <c r="I95" s="49"/>
      <c r="J95" s="49"/>
    </row>
    <row r="96" spans="1:10" ht="12.75">
      <c r="A96" s="49" t="s">
        <v>207</v>
      </c>
      <c r="B96" s="49"/>
      <c r="C96" s="49"/>
      <c r="D96" s="57"/>
      <c r="E96" s="49"/>
      <c r="F96" s="49"/>
      <c r="G96" s="49"/>
      <c r="H96" s="49"/>
      <c r="I96" s="49"/>
      <c r="J96" s="49"/>
    </row>
    <row r="97" spans="1:10" ht="12.75">
      <c r="A97" s="49" t="s">
        <v>221</v>
      </c>
      <c r="B97" s="49"/>
      <c r="C97" s="49"/>
      <c r="D97" s="57"/>
      <c r="E97" s="49"/>
      <c r="F97" s="49"/>
      <c r="G97" s="49"/>
      <c r="H97" s="49"/>
      <c r="I97" s="49"/>
      <c r="J97" s="49"/>
    </row>
    <row r="98" spans="1:10" ht="12.75">
      <c r="A98" s="49"/>
      <c r="B98" s="49"/>
      <c r="C98" s="49"/>
      <c r="D98" s="57"/>
      <c r="E98" s="49"/>
      <c r="F98" s="49"/>
      <c r="G98" s="49"/>
      <c r="H98" s="49"/>
      <c r="I98" s="49"/>
      <c r="J98" s="49"/>
    </row>
    <row r="99" spans="1:14" ht="36.75" customHeight="1" thickBot="1">
      <c r="A99" s="50" t="str">
        <f>A1</f>
        <v> 12° Robby Fish Zeehengenfestival - inrichting R.Z.C.</v>
      </c>
      <c r="B99" s="50"/>
      <c r="C99" s="51"/>
      <c r="D99" s="52"/>
      <c r="E99" s="51"/>
      <c r="F99" s="51"/>
      <c r="G99" s="51"/>
      <c r="H99" s="51"/>
      <c r="I99" s="51"/>
      <c r="J99" s="51"/>
      <c r="K99" s="15"/>
      <c r="L99" s="15"/>
      <c r="M99" s="15"/>
      <c r="N99" s="15"/>
    </row>
    <row r="100" spans="1:10" ht="36.75" customHeight="1" thickBot="1">
      <c r="A100" s="53" t="str">
        <f>A2</f>
        <v>   Zaterdag 21 mei 2022 - Blankenberge</v>
      </c>
      <c r="B100" s="53"/>
      <c r="C100" s="54"/>
      <c r="D100" s="55"/>
      <c r="E100" s="54"/>
      <c r="F100" s="56"/>
      <c r="G100" s="56"/>
      <c r="H100" s="56"/>
      <c r="I100" s="56"/>
      <c r="J100" s="49"/>
    </row>
    <row r="101" spans="1:10" ht="13.5" thickBot="1">
      <c r="A101" s="49"/>
      <c r="B101" s="49"/>
      <c r="C101" s="49"/>
      <c r="D101" s="57"/>
      <c r="E101" s="49"/>
      <c r="F101" s="49"/>
      <c r="G101" s="49"/>
      <c r="H101" s="49"/>
      <c r="I101" s="49"/>
      <c r="J101" s="49"/>
    </row>
    <row r="102" spans="1:10" ht="36.75" customHeight="1" thickBot="1">
      <c r="A102" s="58" t="s">
        <v>30</v>
      </c>
      <c r="B102" s="59" t="s">
        <v>187</v>
      </c>
      <c r="C102" s="60" t="str">
        <f>VLOOKUP($A102,Boten!$A$2:$B$26,2,FALSE)</f>
        <v>Lysa</v>
      </c>
      <c r="D102" s="61"/>
      <c r="E102" s="62"/>
      <c r="F102" s="56"/>
      <c r="G102" s="56"/>
      <c r="H102" s="56"/>
      <c r="I102" s="56"/>
      <c r="J102" s="56"/>
    </row>
    <row r="103" spans="1:10" ht="13.5" thickBot="1">
      <c r="A103" s="49"/>
      <c r="B103" s="49"/>
      <c r="C103" s="49"/>
      <c r="D103" s="57"/>
      <c r="E103" s="49"/>
      <c r="F103" s="49"/>
      <c r="G103" s="49"/>
      <c r="H103" s="49"/>
      <c r="I103" s="49"/>
      <c r="J103" s="49"/>
    </row>
    <row r="104" spans="1:10" ht="22.5" customHeight="1" thickBot="1">
      <c r="A104" s="63" t="s">
        <v>188</v>
      </c>
      <c r="B104" s="63" t="s">
        <v>189</v>
      </c>
      <c r="C104" s="64" t="s">
        <v>194</v>
      </c>
      <c r="D104" s="63" t="s">
        <v>192</v>
      </c>
      <c r="E104" s="65" t="s">
        <v>195</v>
      </c>
      <c r="F104" s="63" t="s">
        <v>190</v>
      </c>
      <c r="G104" s="66" t="s">
        <v>183</v>
      </c>
      <c r="H104" s="83" t="s">
        <v>197</v>
      </c>
      <c r="I104" s="63" t="s">
        <v>191</v>
      </c>
      <c r="J104" s="64" t="s">
        <v>196</v>
      </c>
    </row>
    <row r="105" spans="1:10" ht="34.5" customHeight="1" thickBot="1">
      <c r="A105" s="67" t="s">
        <v>62</v>
      </c>
      <c r="B105" s="89">
        <f>VLOOKUP($A105,Loting!$A$2:$E$126,2,FALSE)</f>
        <v>40</v>
      </c>
      <c r="C105" s="86" t="str">
        <f>VLOOKUP($B105,Deelnemers!$A$3:$E$146,2,FALSE)</f>
        <v>D'Hert Beni</v>
      </c>
      <c r="D105" s="87" t="str">
        <f>VLOOKUP($B105,Deelnemers!$A$3:$E$146,3,FALSE)</f>
        <v>T07</v>
      </c>
      <c r="E105" s="88" t="str">
        <f>VLOOKUP($B105,Deelnemers!$A$3:$E$146,4,FALSE)</f>
        <v>Robbyfish C</v>
      </c>
      <c r="F105" s="69"/>
      <c r="G105" s="94"/>
      <c r="H105" s="95"/>
      <c r="I105" s="95"/>
      <c r="J105" s="96" t="str">
        <f>VLOOKUP($B105,Deelnemers!$A$3:$E$146,5,FALSE)</f>
        <v>veteraan</v>
      </c>
    </row>
    <row r="106" spans="1:10" ht="34.5" customHeight="1" thickBot="1">
      <c r="A106" s="67" t="s">
        <v>63</v>
      </c>
      <c r="B106" s="89">
        <f>VLOOKUP($A106,Loting!$A$2:$E$126,2,FALSE)</f>
        <v>24</v>
      </c>
      <c r="C106" s="86" t="str">
        <f>VLOOKUP($B106,Deelnemers!$A$3:$E$146,2,FALSE)</f>
        <v>Rosseel Kurt</v>
      </c>
      <c r="D106" s="87">
        <f>VLOOKUP($B106,Deelnemers!$A$3:$E$146,3,FALSE)</f>
        <v>0</v>
      </c>
      <c r="E106" s="88" t="str">
        <f>VLOOKUP($B106,Deelnemers!$A$3:$E$146,4,FALSE)</f>
        <v>GZD- Het Loze Vissertje Gent </v>
      </c>
      <c r="F106" s="69"/>
      <c r="G106" s="94"/>
      <c r="H106" s="95"/>
      <c r="I106" s="95"/>
      <c r="J106" s="96" t="str">
        <f>VLOOKUP($B106,Deelnemers!$A$3:$E$146,5,FALSE)</f>
        <v>veteraan</v>
      </c>
    </row>
    <row r="107" spans="1:10" ht="34.5" customHeight="1" thickBot="1">
      <c r="A107" s="228" t="s">
        <v>64</v>
      </c>
      <c r="B107" s="229">
        <f>VLOOKUP($A107,Loting!$A$2:$E$126,2,FALSE)</f>
        <v>10</v>
      </c>
      <c r="C107" s="230" t="str">
        <f>VLOOKUP($B107,Deelnemers!$A$3:$E$146,2,FALSE)</f>
        <v>Ruys Stefan</v>
      </c>
      <c r="D107" s="231" t="str">
        <f>VLOOKUP($B107,Deelnemers!$A$3:$E$146,3,FALSE)</f>
        <v>T02</v>
      </c>
      <c r="E107" s="232" t="str">
        <f>VLOOKUP($B107,Deelnemers!$A$3:$E$146,4,FALSE)</f>
        <v>Tubertini België A</v>
      </c>
      <c r="F107" s="233"/>
      <c r="G107" s="234"/>
      <c r="H107" s="235"/>
      <c r="I107" s="235"/>
      <c r="J107" s="236" t="str">
        <f>VLOOKUP($B107,Deelnemers!$A$3:$E$146,5,FALSE)</f>
        <v>veteraan</v>
      </c>
    </row>
    <row r="108" spans="1:10" ht="34.5" customHeight="1" thickBot="1">
      <c r="A108" s="67" t="s">
        <v>65</v>
      </c>
      <c r="B108" s="89">
        <f>VLOOKUP($A108,Loting!$A$2:$E$126,2,FALSE)</f>
        <v>55</v>
      </c>
      <c r="C108" s="86" t="str">
        <f>VLOOKUP($B108,Deelnemers!$A$3:$E$146,2,FALSE)</f>
        <v>Benoey Pierre</v>
      </c>
      <c r="D108" s="87" t="str">
        <f>VLOOKUP($B108,Deelnemers!$A$3:$E$146,3,FALSE)</f>
        <v>T09</v>
      </c>
      <c r="E108" s="88" t="str">
        <f>VLOOKUP($B108,Deelnemers!$A$3:$E$146,4,FALSE)</f>
        <v>SZHC Antwerpen</v>
      </c>
      <c r="F108" s="69"/>
      <c r="G108" s="94"/>
      <c r="H108" s="95"/>
      <c r="I108" s="95"/>
      <c r="J108" s="96" t="str">
        <f>VLOOKUP($B108,Deelnemers!$A$3:$E$146,5,FALSE)</f>
        <v>veteraan</v>
      </c>
    </row>
    <row r="109" spans="1:10" ht="34.5" customHeight="1" thickBot="1">
      <c r="A109" s="67" t="s">
        <v>66</v>
      </c>
      <c r="B109" s="89" t="e">
        <f>VLOOKUP($A109,Loting!$A$2:$E$126,2,FALSE)</f>
        <v>#N/A</v>
      </c>
      <c r="C109" s="86" t="e">
        <f>VLOOKUP($B109,Deelnemers!$A$3:$E$146,2,FALSE)</f>
        <v>#N/A</v>
      </c>
      <c r="D109" s="87" t="e">
        <f>VLOOKUP($B109,Deelnemers!$A$3:$E$146,3,FALSE)</f>
        <v>#N/A</v>
      </c>
      <c r="E109" s="88" t="e">
        <f>VLOOKUP($B109,Deelnemers!$A$3:$E$146,4,FALSE)</f>
        <v>#N/A</v>
      </c>
      <c r="F109" s="69"/>
      <c r="G109" s="94"/>
      <c r="H109" s="95"/>
      <c r="I109" s="95"/>
      <c r="J109" s="96" t="e">
        <f>VLOOKUP($B109,Deelnemers!$A$3:$E$146,5,FALSE)</f>
        <v>#N/A</v>
      </c>
    </row>
    <row r="110" spans="1:10" ht="34.5" customHeight="1">
      <c r="A110" s="67" t="s">
        <v>256</v>
      </c>
      <c r="B110" s="89" t="e">
        <f>VLOOKUP($A110,Loting!$A$2:$E$126,2,FALSE)</f>
        <v>#N/A</v>
      </c>
      <c r="C110" s="86" t="e">
        <f>VLOOKUP($B110,Deelnemers!$A$3:$E$146,2,FALSE)</f>
        <v>#N/A</v>
      </c>
      <c r="D110" s="87" t="e">
        <f>VLOOKUP($B110,Deelnemers!$A$3:$E$146,3,FALSE)</f>
        <v>#N/A</v>
      </c>
      <c r="E110" s="88" t="e">
        <f>VLOOKUP($B110,Deelnemers!$A$3:$E$146,4,FALSE)</f>
        <v>#N/A</v>
      </c>
      <c r="F110" s="69"/>
      <c r="G110" s="94"/>
      <c r="H110" s="95"/>
      <c r="I110" s="95"/>
      <c r="J110" s="96" t="e">
        <f>VLOOKUP($B110,Deelnemers!$A$3:$E$146,5,FALSE)</f>
        <v>#N/A</v>
      </c>
    </row>
    <row r="111" spans="1:10" ht="34.5" customHeight="1">
      <c r="A111" s="73"/>
      <c r="B111" s="68"/>
      <c r="C111" s="84"/>
      <c r="D111" s="74"/>
      <c r="E111" s="75"/>
      <c r="F111" s="70"/>
      <c r="G111" s="73"/>
      <c r="H111" s="71"/>
      <c r="I111" s="71"/>
      <c r="J111" s="72"/>
    </row>
    <row r="112" spans="1:10" ht="34.5" customHeight="1" thickBot="1">
      <c r="A112" s="76"/>
      <c r="B112" s="77"/>
      <c r="C112" s="77"/>
      <c r="D112" s="78"/>
      <c r="E112" s="79"/>
      <c r="F112" s="80"/>
      <c r="G112" s="76"/>
      <c r="H112" s="77"/>
      <c r="I112" s="77"/>
      <c r="J112" s="81"/>
    </row>
    <row r="113" spans="1:10" ht="18" customHeight="1">
      <c r="A113" s="82" t="s">
        <v>193</v>
      </c>
      <c r="B113" s="49"/>
      <c r="C113" s="49"/>
      <c r="D113" s="57"/>
      <c r="E113" s="49"/>
      <c r="F113" s="49"/>
      <c r="G113" s="49"/>
      <c r="H113" s="49"/>
      <c r="I113" s="49"/>
      <c r="J113" s="49"/>
    </row>
    <row r="114" spans="1:10" ht="12.75">
      <c r="A114" s="49"/>
      <c r="B114" s="49"/>
      <c r="C114" s="49"/>
      <c r="D114" s="57"/>
      <c r="E114" s="49"/>
      <c r="F114" s="49"/>
      <c r="G114" s="49"/>
      <c r="H114" s="49"/>
      <c r="I114" s="49"/>
      <c r="J114" s="49"/>
    </row>
    <row r="115" spans="1:10" ht="12.75">
      <c r="A115" s="49" t="s">
        <v>206</v>
      </c>
      <c r="B115" s="49"/>
      <c r="C115" s="49"/>
      <c r="D115" s="57"/>
      <c r="E115" s="49"/>
      <c r="F115" s="49"/>
      <c r="G115" s="49"/>
      <c r="H115" s="49"/>
      <c r="I115" s="49"/>
      <c r="J115" s="49"/>
    </row>
    <row r="116" spans="1:10" ht="12.75">
      <c r="A116" s="49" t="s">
        <v>207</v>
      </c>
      <c r="B116" s="49"/>
      <c r="C116" s="49"/>
      <c r="D116" s="57"/>
      <c r="E116" s="49"/>
      <c r="F116" s="49"/>
      <c r="G116" s="49"/>
      <c r="H116" s="49"/>
      <c r="I116" s="49"/>
      <c r="J116" s="49"/>
    </row>
    <row r="117" spans="1:10" ht="12.75">
      <c r="A117" s="49" t="s">
        <v>221</v>
      </c>
      <c r="B117" s="49"/>
      <c r="C117" s="49"/>
      <c r="D117" s="57"/>
      <c r="E117" s="49"/>
      <c r="F117" s="49"/>
      <c r="G117" s="49"/>
      <c r="H117" s="49"/>
      <c r="I117" s="49"/>
      <c r="J117" s="49"/>
    </row>
    <row r="118" spans="1:10" ht="12.75">
      <c r="A118" s="49"/>
      <c r="B118" s="49"/>
      <c r="C118" s="49"/>
      <c r="D118" s="57"/>
      <c r="E118" s="49"/>
      <c r="F118" s="49"/>
      <c r="G118" s="49"/>
      <c r="H118" s="49"/>
      <c r="I118" s="49"/>
      <c r="J118" s="49"/>
    </row>
    <row r="119" spans="1:14" ht="36.75" customHeight="1" thickBot="1">
      <c r="A119" s="50" t="str">
        <f>A1</f>
        <v> 12° Robby Fish Zeehengenfestival - inrichting R.Z.C.</v>
      </c>
      <c r="B119" s="50"/>
      <c r="C119" s="51"/>
      <c r="D119" s="52"/>
      <c r="E119" s="51"/>
      <c r="F119" s="51"/>
      <c r="G119" s="51"/>
      <c r="H119" s="51"/>
      <c r="I119" s="51"/>
      <c r="J119" s="51"/>
      <c r="K119" s="15"/>
      <c r="L119" s="15"/>
      <c r="M119" s="15"/>
      <c r="N119" s="15"/>
    </row>
    <row r="120" spans="1:10" ht="36.75" customHeight="1" thickBot="1">
      <c r="A120" s="53" t="str">
        <f>A2</f>
        <v>   Zaterdag 21 mei 2022 - Blankenberge</v>
      </c>
      <c r="B120" s="53"/>
      <c r="C120" s="54"/>
      <c r="D120" s="55"/>
      <c r="E120" s="54"/>
      <c r="F120" s="56"/>
      <c r="G120" s="56"/>
      <c r="H120" s="56"/>
      <c r="I120" s="56"/>
      <c r="J120" s="49"/>
    </row>
    <row r="121" spans="1:10" ht="13.5" thickBot="1">
      <c r="A121" s="49"/>
      <c r="B121" s="49"/>
      <c r="C121" s="49"/>
      <c r="D121" s="57"/>
      <c r="E121" s="49"/>
      <c r="F121" s="49"/>
      <c r="G121" s="49"/>
      <c r="H121" s="49"/>
      <c r="I121" s="49"/>
      <c r="J121" s="49"/>
    </row>
    <row r="122" spans="1:10" ht="36.75" customHeight="1" thickBot="1">
      <c r="A122" s="58" t="s">
        <v>31</v>
      </c>
      <c r="B122" s="59" t="s">
        <v>187</v>
      </c>
      <c r="C122" s="60" t="str">
        <f>VLOOKUP($A122,Boten!$A$2:$B$26,2,FALSE)</f>
        <v>Asterix</v>
      </c>
      <c r="D122" s="61"/>
      <c r="E122" s="62"/>
      <c r="F122" s="56"/>
      <c r="G122" s="56"/>
      <c r="H122" s="56"/>
      <c r="I122" s="56"/>
      <c r="J122" s="56"/>
    </row>
    <row r="123" spans="1:10" ht="13.5" thickBot="1">
      <c r="A123" s="49"/>
      <c r="B123" s="49"/>
      <c r="C123" s="49"/>
      <c r="D123" s="57"/>
      <c r="E123" s="49"/>
      <c r="F123" s="49"/>
      <c r="G123" s="49"/>
      <c r="H123" s="49"/>
      <c r="I123" s="49"/>
      <c r="J123" s="49"/>
    </row>
    <row r="124" spans="1:10" ht="22.5" customHeight="1" thickBot="1">
      <c r="A124" s="63" t="s">
        <v>188</v>
      </c>
      <c r="B124" s="63" t="s">
        <v>189</v>
      </c>
      <c r="C124" s="64" t="s">
        <v>194</v>
      </c>
      <c r="D124" s="63" t="s">
        <v>192</v>
      </c>
      <c r="E124" s="65" t="s">
        <v>195</v>
      </c>
      <c r="F124" s="63" t="s">
        <v>190</v>
      </c>
      <c r="G124" s="66" t="s">
        <v>183</v>
      </c>
      <c r="H124" s="83" t="s">
        <v>197</v>
      </c>
      <c r="I124" s="63" t="s">
        <v>191</v>
      </c>
      <c r="J124" s="64" t="s">
        <v>196</v>
      </c>
    </row>
    <row r="125" spans="1:10" ht="34.5" customHeight="1" thickBot="1">
      <c r="A125" s="67" t="s">
        <v>67</v>
      </c>
      <c r="B125" s="89">
        <f>VLOOKUP($A125,Loting!$A$2:$E$126,2,FALSE)</f>
        <v>39</v>
      </c>
      <c r="C125" s="86" t="str">
        <f>VLOOKUP($B125,Deelnemers!$A$3:$E$146,2,FALSE)</f>
        <v>Bleys Geert</v>
      </c>
      <c r="D125" s="87" t="str">
        <f>VLOOKUP($B125,Deelnemers!$A$3:$E$146,3,FALSE)</f>
        <v>T07</v>
      </c>
      <c r="E125" s="88" t="str">
        <f>VLOOKUP($B125,Deelnemers!$A$3:$E$146,4,FALSE)</f>
        <v>Robbyfish C</v>
      </c>
      <c r="F125" s="69"/>
      <c r="G125" s="94"/>
      <c r="H125" s="95"/>
      <c r="I125" s="95"/>
      <c r="J125" s="96" t="str">
        <f>VLOOKUP($B125,Deelnemers!$A$3:$E$146,5,FALSE)</f>
        <v>senior</v>
      </c>
    </row>
    <row r="126" spans="1:10" ht="34.5" customHeight="1" thickBot="1">
      <c r="A126" s="228" t="s">
        <v>68</v>
      </c>
      <c r="B126" s="229">
        <f>VLOOKUP($A126,Loting!$A$2:$E$126,2,FALSE)</f>
        <v>29</v>
      </c>
      <c r="C126" s="230" t="str">
        <f>VLOOKUP($B126,Deelnemers!$A$3:$E$146,2,FALSE)</f>
        <v>Cole Bram</v>
      </c>
      <c r="D126" s="231" t="str">
        <f>VLOOKUP($B126,Deelnemers!$A$3:$E$146,3,FALSE)</f>
        <v>T05</v>
      </c>
      <c r="E126" s="232" t="str">
        <f>VLOOKUP($B126,Deelnemers!$A$3:$E$146,4,FALSE)</f>
        <v>Robbyfish A</v>
      </c>
      <c r="F126" s="233"/>
      <c r="G126" s="234"/>
      <c r="H126" s="235"/>
      <c r="I126" s="235"/>
      <c r="J126" s="236" t="str">
        <f>VLOOKUP($B126,Deelnemers!$A$3:$E$146,5,FALSE)</f>
        <v>senior</v>
      </c>
    </row>
    <row r="127" spans="1:10" ht="34.5" customHeight="1" thickBot="1">
      <c r="A127" s="67" t="s">
        <v>69</v>
      </c>
      <c r="B127" s="89">
        <f>VLOOKUP($A127,Loting!$A$2:$E$126,2,FALSE)</f>
        <v>3</v>
      </c>
      <c r="C127" s="86" t="str">
        <f>VLOOKUP($B127,Deelnemers!$A$3:$E$146,2,FALSE)</f>
        <v>Van Gastel Harry</v>
      </c>
      <c r="D127" s="87" t="str">
        <f>VLOOKUP($B127,Deelnemers!$A$3:$E$146,3,FALSE)</f>
        <v>T01</v>
      </c>
      <c r="E127" s="88" t="str">
        <f>VLOOKUP($B127,Deelnemers!$A$3:$E$146,4,FALSE)</f>
        <v>EZV Zemst A</v>
      </c>
      <c r="F127" s="69"/>
      <c r="G127" s="94"/>
      <c r="H127" s="95"/>
      <c r="I127" s="95"/>
      <c r="J127" s="96" t="str">
        <f>VLOOKUP($B127,Deelnemers!$A$3:$E$146,5,FALSE)</f>
        <v>veteraan</v>
      </c>
    </row>
    <row r="128" spans="1:10" ht="34.5" customHeight="1" thickBot="1">
      <c r="A128" s="67" t="s">
        <v>70</v>
      </c>
      <c r="B128" s="89">
        <f>VLOOKUP($A128,Loting!$A$2:$E$126,2,FALSE)</f>
        <v>52</v>
      </c>
      <c r="C128" s="86" t="str">
        <f>VLOOKUP($B128,Deelnemers!$A$3:$E$146,2,FALSE)</f>
        <v>van Dorst John</v>
      </c>
      <c r="D128" s="87">
        <f>VLOOKUP($B128,Deelnemers!$A$3:$E$146,3,FALSE)</f>
        <v>0</v>
      </c>
      <c r="E128" s="88" t="str">
        <f>VLOOKUP($B128,Deelnemers!$A$3:$E$146,4,FALSE)</f>
        <v>SZHC Antwerpen</v>
      </c>
      <c r="F128" s="69"/>
      <c r="G128" s="94"/>
      <c r="H128" s="95"/>
      <c r="I128" s="95"/>
      <c r="J128" s="96" t="str">
        <f>VLOOKUP($B128,Deelnemers!$A$3:$E$146,5,FALSE)</f>
        <v>veteraan</v>
      </c>
    </row>
    <row r="129" spans="1:10" ht="34.5" customHeight="1" thickBot="1">
      <c r="A129" s="67" t="s">
        <v>71</v>
      </c>
      <c r="B129" s="89">
        <f>VLOOKUP($A129,Loting!$A$2:$E$126,2,FALSE)</f>
        <v>65</v>
      </c>
      <c r="C129" s="86" t="str">
        <f>VLOOKUP($B129,Deelnemers!$A$3:$E$146,2,FALSE)</f>
        <v>Joosten Peter</v>
      </c>
      <c r="D129" s="87">
        <f>VLOOKUP($B129,Deelnemers!$A$3:$E$146,3,FALSE)</f>
        <v>0</v>
      </c>
      <c r="E129" s="88" t="str">
        <f>VLOOKUP($B129,Deelnemers!$A$3:$E$146,4,FALSE)</f>
        <v>VTE Ekeren </v>
      </c>
      <c r="F129" s="69"/>
      <c r="G129" s="94"/>
      <c r="H129" s="95"/>
      <c r="I129" s="95"/>
      <c r="J129" s="96" t="str">
        <f>VLOOKUP($B129,Deelnemers!$A$3:$E$146,5,FALSE)</f>
        <v>senior</v>
      </c>
    </row>
    <row r="130" spans="1:10" ht="34.5" customHeight="1">
      <c r="A130" s="67" t="s">
        <v>281</v>
      </c>
      <c r="B130" s="89" t="e">
        <f>VLOOKUP($A130,Loting!$A$2:$E$126,2,FALSE)</f>
        <v>#N/A</v>
      </c>
      <c r="C130" s="86" t="e">
        <f>VLOOKUP($B130,Deelnemers!$A$3:$E$146,2,FALSE)</f>
        <v>#N/A</v>
      </c>
      <c r="D130" s="87" t="e">
        <f>VLOOKUP($B130,Deelnemers!$A$3:$E$146,3,FALSE)</f>
        <v>#N/A</v>
      </c>
      <c r="E130" s="88" t="e">
        <f>VLOOKUP($B130,Deelnemers!$A$3:$E$146,4,FALSE)</f>
        <v>#N/A</v>
      </c>
      <c r="F130" s="69"/>
      <c r="G130" s="94"/>
      <c r="H130" s="95"/>
      <c r="I130" s="95"/>
      <c r="J130" s="96" t="e">
        <f>VLOOKUP($B130,Deelnemers!$A$3:$E$146,5,FALSE)</f>
        <v>#N/A</v>
      </c>
    </row>
    <row r="131" spans="1:10" ht="34.5" customHeight="1">
      <c r="A131" s="73"/>
      <c r="B131" s="68"/>
      <c r="C131" s="84"/>
      <c r="D131" s="74"/>
      <c r="E131" s="75"/>
      <c r="F131" s="70"/>
      <c r="G131" s="73"/>
      <c r="H131" s="71"/>
      <c r="I131" s="71"/>
      <c r="J131" s="72"/>
    </row>
    <row r="132" spans="1:10" ht="34.5" customHeight="1" thickBot="1">
      <c r="A132" s="76"/>
      <c r="B132" s="77"/>
      <c r="C132" s="77"/>
      <c r="D132" s="78"/>
      <c r="E132" s="79"/>
      <c r="F132" s="80"/>
      <c r="G132" s="76"/>
      <c r="H132" s="77"/>
      <c r="I132" s="77"/>
      <c r="J132" s="81"/>
    </row>
    <row r="133" spans="1:10" ht="18" customHeight="1">
      <c r="A133" s="82" t="s">
        <v>193</v>
      </c>
      <c r="B133" s="49"/>
      <c r="C133" s="49"/>
      <c r="D133" s="57"/>
      <c r="E133" s="49"/>
      <c r="F133" s="49"/>
      <c r="G133" s="49"/>
      <c r="H133" s="49"/>
      <c r="I133" s="49"/>
      <c r="J133" s="49"/>
    </row>
    <row r="134" spans="1:10" ht="12.75">
      <c r="A134" s="49"/>
      <c r="B134" s="49"/>
      <c r="C134" s="49"/>
      <c r="D134" s="57"/>
      <c r="E134" s="49"/>
      <c r="F134" s="49"/>
      <c r="G134" s="49"/>
      <c r="H134" s="49"/>
      <c r="I134" s="49"/>
      <c r="J134" s="49"/>
    </row>
    <row r="135" spans="1:10" ht="12.75">
      <c r="A135" s="49" t="s">
        <v>206</v>
      </c>
      <c r="B135" s="49"/>
      <c r="C135" s="49"/>
      <c r="D135" s="57"/>
      <c r="E135" s="49"/>
      <c r="F135" s="49"/>
      <c r="G135" s="49"/>
      <c r="H135" s="49"/>
      <c r="I135" s="49"/>
      <c r="J135" s="49"/>
    </row>
    <row r="136" spans="1:10" ht="12.75">
      <c r="A136" s="49" t="s">
        <v>207</v>
      </c>
      <c r="B136" s="49"/>
      <c r="C136" s="49"/>
      <c r="D136" s="57"/>
      <c r="E136" s="49"/>
      <c r="F136" s="49"/>
      <c r="G136" s="49"/>
      <c r="H136" s="49"/>
      <c r="I136" s="49"/>
      <c r="J136" s="49"/>
    </row>
    <row r="137" spans="1:10" ht="12.75">
      <c r="A137" s="49" t="s">
        <v>221</v>
      </c>
      <c r="B137" s="49"/>
      <c r="C137" s="49"/>
      <c r="D137" s="57"/>
      <c r="E137" s="49"/>
      <c r="F137" s="49"/>
      <c r="G137" s="49"/>
      <c r="H137" s="49"/>
      <c r="I137" s="49"/>
      <c r="J137" s="49"/>
    </row>
    <row r="138" spans="1:10" ht="12.75">
      <c r="A138" s="49"/>
      <c r="B138" s="49"/>
      <c r="C138" s="49"/>
      <c r="D138" s="57"/>
      <c r="E138" s="49"/>
      <c r="F138" s="49"/>
      <c r="G138" s="49"/>
      <c r="H138" s="49"/>
      <c r="I138" s="49"/>
      <c r="J138" s="49"/>
    </row>
    <row r="139" spans="1:14" ht="36.75" customHeight="1" thickBot="1">
      <c r="A139" s="50" t="str">
        <f>A1</f>
        <v> 12° Robby Fish Zeehengenfestival - inrichting R.Z.C.</v>
      </c>
      <c r="B139" s="50"/>
      <c r="C139" s="51"/>
      <c r="D139" s="52"/>
      <c r="E139" s="51"/>
      <c r="F139" s="51"/>
      <c r="G139" s="51"/>
      <c r="H139" s="51"/>
      <c r="I139" s="51"/>
      <c r="J139" s="51"/>
      <c r="K139" s="15"/>
      <c r="L139" s="15"/>
      <c r="M139" s="15"/>
      <c r="N139" s="15"/>
    </row>
    <row r="140" spans="1:10" ht="36.75" customHeight="1" thickBot="1">
      <c r="A140" s="53" t="str">
        <f>A2</f>
        <v>   Zaterdag 21 mei 2022 - Blankenberge</v>
      </c>
      <c r="B140" s="53"/>
      <c r="C140" s="54"/>
      <c r="D140" s="55"/>
      <c r="E140" s="54"/>
      <c r="F140" s="56"/>
      <c r="G140" s="56"/>
      <c r="H140" s="56"/>
      <c r="I140" s="56"/>
      <c r="J140" s="49"/>
    </row>
    <row r="141" spans="1:10" ht="13.5" thickBot="1">
      <c r="A141" s="49"/>
      <c r="B141" s="49"/>
      <c r="C141" s="49"/>
      <c r="D141" s="57"/>
      <c r="E141" s="49"/>
      <c r="F141" s="49"/>
      <c r="G141" s="49"/>
      <c r="H141" s="49"/>
      <c r="I141" s="49"/>
      <c r="J141" s="49"/>
    </row>
    <row r="142" spans="1:10" ht="36.75" customHeight="1" thickBot="1">
      <c r="A142" s="58" t="s">
        <v>32</v>
      </c>
      <c r="B142" s="59" t="s">
        <v>187</v>
      </c>
      <c r="C142" s="60" t="str">
        <f>VLOOKUP($A142,Boten!$A$2:$B$26,2,FALSE)</f>
        <v>Eenhoorn</v>
      </c>
      <c r="D142" s="61"/>
      <c r="E142" s="62"/>
      <c r="F142" s="56"/>
      <c r="G142" s="56"/>
      <c r="H142" s="56"/>
      <c r="I142" s="56"/>
      <c r="J142" s="56"/>
    </row>
    <row r="143" spans="1:10" ht="13.5" thickBot="1">
      <c r="A143" s="49"/>
      <c r="B143" s="49"/>
      <c r="C143" s="49"/>
      <c r="D143" s="57"/>
      <c r="E143" s="49"/>
      <c r="F143" s="49"/>
      <c r="G143" s="49"/>
      <c r="H143" s="49"/>
      <c r="I143" s="49"/>
      <c r="J143" s="49"/>
    </row>
    <row r="144" spans="1:10" ht="22.5" customHeight="1" thickBot="1">
      <c r="A144" s="63" t="s">
        <v>188</v>
      </c>
      <c r="B144" s="63" t="s">
        <v>189</v>
      </c>
      <c r="C144" s="64" t="s">
        <v>194</v>
      </c>
      <c r="D144" s="63" t="s">
        <v>192</v>
      </c>
      <c r="E144" s="65" t="s">
        <v>195</v>
      </c>
      <c r="F144" s="63" t="s">
        <v>190</v>
      </c>
      <c r="G144" s="66" t="s">
        <v>183</v>
      </c>
      <c r="H144" s="83" t="s">
        <v>197</v>
      </c>
      <c r="I144" s="63" t="s">
        <v>191</v>
      </c>
      <c r="J144" s="64" t="s">
        <v>196</v>
      </c>
    </row>
    <row r="145" spans="1:10" ht="34.5" customHeight="1" thickBot="1">
      <c r="A145" s="228" t="s">
        <v>72</v>
      </c>
      <c r="B145" s="229">
        <f>VLOOKUP($A145,Loting!$A$2:$E$126,2,FALSE)</f>
        <v>30</v>
      </c>
      <c r="C145" s="230" t="str">
        <f>VLOOKUP($B145,Deelnemers!$A$3:$E$146,2,FALSE)</f>
        <v>Devijnck Brian</v>
      </c>
      <c r="D145" s="231" t="str">
        <f>VLOOKUP($B145,Deelnemers!$A$3:$E$146,3,FALSE)</f>
        <v>T05</v>
      </c>
      <c r="E145" s="232" t="str">
        <f>VLOOKUP($B145,Deelnemers!$A$3:$E$146,4,FALSE)</f>
        <v>Robbyfish A</v>
      </c>
      <c r="F145" s="233"/>
      <c r="G145" s="234"/>
      <c r="H145" s="235"/>
      <c r="I145" s="235"/>
      <c r="J145" s="236" t="str">
        <f>VLOOKUP($B145,Deelnemers!$A$3:$E$146,5,FALSE)</f>
        <v>senior</v>
      </c>
    </row>
    <row r="146" spans="1:10" ht="34.5" customHeight="1" thickBot="1">
      <c r="A146" s="67" t="s">
        <v>73</v>
      </c>
      <c r="B146" s="89">
        <f>VLOOKUP($A146,Loting!$A$2:$E$126,2,FALSE)</f>
        <v>20</v>
      </c>
      <c r="C146" s="86" t="str">
        <f>VLOOKUP($B146,Deelnemers!$A$3:$E$146,2,FALSE)</f>
        <v>de Vrieze Jens</v>
      </c>
      <c r="D146" s="87">
        <f>VLOOKUP($B146,Deelnemers!$A$3:$E$146,3,FALSE)</f>
        <v>0</v>
      </c>
      <c r="E146" s="88" t="str">
        <f>VLOOKUP($B146,Deelnemers!$A$3:$E$146,4,FALSE)</f>
        <v>GZD- Het Loze Vissertje Gent A</v>
      </c>
      <c r="F146" s="69"/>
      <c r="G146" s="94"/>
      <c r="H146" s="95"/>
      <c r="I146" s="95"/>
      <c r="J146" s="96" t="str">
        <f>VLOOKUP($B146,Deelnemers!$A$3:$E$146,5,FALSE)</f>
        <v>senior</v>
      </c>
    </row>
    <row r="147" spans="1:10" ht="34.5" customHeight="1" thickBot="1">
      <c r="A147" s="67" t="s">
        <v>74</v>
      </c>
      <c r="B147" s="89">
        <f>VLOOKUP($A147,Loting!$A$2:$E$126,2,FALSE)</f>
        <v>12</v>
      </c>
      <c r="C147" s="86" t="str">
        <f>VLOOKUP($B147,Deelnemers!$A$3:$E$146,2,FALSE)</f>
        <v>Claus Geert</v>
      </c>
      <c r="D147" s="87">
        <f>VLOOKUP($B147,Deelnemers!$A$3:$E$146,3,FALSE)</f>
        <v>0</v>
      </c>
      <c r="E147" s="88" t="str">
        <f>VLOOKUP($B147,Deelnemers!$A$3:$E$146,4,FALSE)</f>
        <v>Tubertini België </v>
      </c>
      <c r="F147" s="69"/>
      <c r="G147" s="94"/>
      <c r="H147" s="95"/>
      <c r="I147" s="95"/>
      <c r="J147" s="96" t="str">
        <f>VLOOKUP($B147,Deelnemers!$A$3:$E$146,5,FALSE)</f>
        <v>senior</v>
      </c>
    </row>
    <row r="148" spans="1:10" ht="34.5" customHeight="1" thickBot="1">
      <c r="A148" s="67" t="s">
        <v>75</v>
      </c>
      <c r="B148" s="89">
        <f>VLOOKUP($A148,Loting!$A$2:$E$126,2,FALSE)</f>
        <v>2</v>
      </c>
      <c r="C148" s="86" t="str">
        <f>VLOOKUP($B148,Deelnemers!$A$3:$E$146,2,FALSE)</f>
        <v>Fokke Lennart</v>
      </c>
      <c r="D148" s="87" t="str">
        <f>VLOOKUP($B148,Deelnemers!$A$3:$E$146,3,FALSE)</f>
        <v>T01</v>
      </c>
      <c r="E148" s="88" t="str">
        <f>VLOOKUP($B148,Deelnemers!$A$3:$E$146,4,FALSE)</f>
        <v>EZV Zemst A</v>
      </c>
      <c r="F148" s="69"/>
      <c r="G148" s="94"/>
      <c r="H148" s="95"/>
      <c r="I148" s="95"/>
      <c r="J148" s="96" t="str">
        <f>VLOOKUP($B148,Deelnemers!$A$3:$E$146,5,FALSE)</f>
        <v>senior</v>
      </c>
    </row>
    <row r="149" spans="1:10" ht="34.5" customHeight="1" thickBot="1">
      <c r="A149" s="67" t="s">
        <v>76</v>
      </c>
      <c r="B149" s="89">
        <f>VLOOKUP($A149,Loting!$A$2:$E$126,2,FALSE)</f>
        <v>15</v>
      </c>
      <c r="C149" s="86" t="str">
        <f>VLOOKUP($B149,Deelnemers!$A$3:$E$146,2,FALSE)</f>
        <v>de Bruyn Geert</v>
      </c>
      <c r="D149" s="87" t="str">
        <f>VLOOKUP($B149,Deelnemers!$A$3:$E$146,3,FALSE)</f>
        <v>T03</v>
      </c>
      <c r="E149" s="88" t="str">
        <f>VLOOKUP($B149,Deelnemers!$A$3:$E$146,4,FALSE)</f>
        <v>Tubertini NL</v>
      </c>
      <c r="F149" s="69"/>
      <c r="G149" s="94"/>
      <c r="H149" s="95"/>
      <c r="I149" s="95"/>
      <c r="J149" s="96" t="str">
        <f>VLOOKUP($B149,Deelnemers!$A$3:$E$146,5,FALSE)</f>
        <v>veteraan</v>
      </c>
    </row>
    <row r="150" spans="1:10" ht="34.5" customHeight="1">
      <c r="A150" s="67" t="s">
        <v>248</v>
      </c>
      <c r="B150" s="89" t="e">
        <f>VLOOKUP($A150,Loting!$A$2:$E$126,2,FALSE)</f>
        <v>#N/A</v>
      </c>
      <c r="C150" s="86" t="e">
        <f>VLOOKUP($B150,Deelnemers!$A$3:$E$146,2,FALSE)</f>
        <v>#N/A</v>
      </c>
      <c r="D150" s="87" t="e">
        <f>VLOOKUP($B150,Deelnemers!$A$3:$E$146,3,FALSE)</f>
        <v>#N/A</v>
      </c>
      <c r="E150" s="88" t="e">
        <f>VLOOKUP($B150,Deelnemers!$A$3:$E$146,4,FALSE)</f>
        <v>#N/A</v>
      </c>
      <c r="F150" s="69"/>
      <c r="G150" s="94"/>
      <c r="H150" s="95"/>
      <c r="I150" s="95"/>
      <c r="J150" s="96" t="e">
        <f>VLOOKUP($B150,Deelnemers!$A$3:$E$146,5,FALSE)</f>
        <v>#N/A</v>
      </c>
    </row>
    <row r="151" spans="1:10" ht="34.5" customHeight="1" thickBot="1">
      <c r="A151" s="76"/>
      <c r="B151" s="77"/>
      <c r="C151" s="77"/>
      <c r="D151" s="78"/>
      <c r="E151" s="79"/>
      <c r="F151" s="80"/>
      <c r="G151" s="76"/>
      <c r="H151" s="77"/>
      <c r="I151" s="77"/>
      <c r="J151" s="81"/>
    </row>
    <row r="152" spans="1:10" ht="18" customHeight="1">
      <c r="A152" s="82" t="s">
        <v>193</v>
      </c>
      <c r="B152" s="49"/>
      <c r="C152" s="49"/>
      <c r="D152" s="57"/>
      <c r="E152" s="49"/>
      <c r="F152" s="49"/>
      <c r="G152" s="49"/>
      <c r="H152" s="49"/>
      <c r="I152" s="49"/>
      <c r="J152" s="49"/>
    </row>
    <row r="153" spans="1:10" ht="12.75">
      <c r="A153" s="49"/>
      <c r="B153" s="49"/>
      <c r="C153" s="49"/>
      <c r="D153" s="57"/>
      <c r="E153" s="49"/>
      <c r="F153" s="49"/>
      <c r="G153" s="49"/>
      <c r="H153" s="49"/>
      <c r="I153" s="49"/>
      <c r="J153" s="49"/>
    </row>
    <row r="154" spans="1:10" ht="12.75">
      <c r="A154" s="49" t="s">
        <v>206</v>
      </c>
      <c r="B154" s="49"/>
      <c r="C154" s="49"/>
      <c r="D154" s="57"/>
      <c r="E154" s="49"/>
      <c r="F154" s="49"/>
      <c r="G154" s="49"/>
      <c r="H154" s="49"/>
      <c r="I154" s="49"/>
      <c r="J154" s="49"/>
    </row>
    <row r="155" spans="1:10" ht="12.75">
      <c r="A155" s="49" t="s">
        <v>207</v>
      </c>
      <c r="B155" s="49"/>
      <c r="C155" s="49"/>
      <c r="D155" s="57"/>
      <c r="E155" s="49"/>
      <c r="F155" s="49"/>
      <c r="G155" s="49"/>
      <c r="H155" s="49"/>
      <c r="I155" s="49"/>
      <c r="J155" s="49"/>
    </row>
    <row r="156" spans="1:10" ht="12.75">
      <c r="A156" s="49" t="s">
        <v>221</v>
      </c>
      <c r="B156" s="49"/>
      <c r="C156" s="49"/>
      <c r="D156" s="57"/>
      <c r="E156" s="49"/>
      <c r="F156" s="49"/>
      <c r="G156" s="49"/>
      <c r="H156" s="49"/>
      <c r="I156" s="49"/>
      <c r="J156" s="49"/>
    </row>
    <row r="157" spans="1:10" ht="12.75">
      <c r="A157" s="49"/>
      <c r="B157" s="49"/>
      <c r="C157" s="49"/>
      <c r="D157" s="57"/>
      <c r="E157" s="49"/>
      <c r="F157" s="49"/>
      <c r="G157" s="49"/>
      <c r="H157" s="49"/>
      <c r="I157" s="49"/>
      <c r="J157" s="49"/>
    </row>
    <row r="158" spans="1:14" ht="36.75" customHeight="1" thickBot="1">
      <c r="A158" s="50" t="str">
        <f>A1</f>
        <v> 12° Robby Fish Zeehengenfestival - inrichting R.Z.C.</v>
      </c>
      <c r="B158" s="50"/>
      <c r="C158" s="51"/>
      <c r="D158" s="52"/>
      <c r="E158" s="51"/>
      <c r="F158" s="51"/>
      <c r="G158" s="51"/>
      <c r="H158" s="51"/>
      <c r="I158" s="51"/>
      <c r="J158" s="51"/>
      <c r="K158" s="15"/>
      <c r="L158" s="15"/>
      <c r="M158" s="15"/>
      <c r="N158" s="15"/>
    </row>
    <row r="159" spans="1:10" ht="36.75" customHeight="1" thickBot="1">
      <c r="A159" s="53" t="str">
        <f>A2</f>
        <v>   Zaterdag 21 mei 2022 - Blankenberge</v>
      </c>
      <c r="B159" s="53"/>
      <c r="C159" s="54"/>
      <c r="D159" s="55"/>
      <c r="E159" s="54"/>
      <c r="F159" s="56"/>
      <c r="G159" s="56"/>
      <c r="H159" s="56"/>
      <c r="I159" s="56"/>
      <c r="J159" s="49"/>
    </row>
    <row r="160" spans="1:10" ht="13.5" thickBot="1">
      <c r="A160" s="49"/>
      <c r="B160" s="49"/>
      <c r="C160" s="49"/>
      <c r="D160" s="57"/>
      <c r="E160" s="49"/>
      <c r="F160" s="49"/>
      <c r="G160" s="49"/>
      <c r="H160" s="49"/>
      <c r="I160" s="49"/>
      <c r="J160" s="49"/>
    </row>
    <row r="161" spans="1:10" ht="36.75" customHeight="1" thickBot="1">
      <c r="A161" s="58" t="s">
        <v>33</v>
      </c>
      <c r="B161" s="59" t="s">
        <v>187</v>
      </c>
      <c r="C161" s="60" t="str">
        <f>VLOOKUP($A161,Boten!$A$2:$B$26,2,FALSE)</f>
        <v>Aegir</v>
      </c>
      <c r="D161" s="61"/>
      <c r="E161" s="62"/>
      <c r="F161" s="56"/>
      <c r="G161" s="56"/>
      <c r="H161" s="56"/>
      <c r="I161" s="56"/>
      <c r="J161" s="56"/>
    </row>
    <row r="162" spans="1:10" ht="13.5" thickBot="1">
      <c r="A162" s="49"/>
      <c r="B162" s="49"/>
      <c r="C162" s="49"/>
      <c r="D162" s="57"/>
      <c r="E162" s="49"/>
      <c r="F162" s="49"/>
      <c r="G162" s="49"/>
      <c r="H162" s="49"/>
      <c r="I162" s="49"/>
      <c r="J162" s="49"/>
    </row>
    <row r="163" spans="1:10" ht="22.5" customHeight="1" thickBot="1">
      <c r="A163" s="63" t="s">
        <v>188</v>
      </c>
      <c r="B163" s="63" t="s">
        <v>189</v>
      </c>
      <c r="C163" s="64" t="s">
        <v>194</v>
      </c>
      <c r="D163" s="63" t="s">
        <v>192</v>
      </c>
      <c r="E163" s="65" t="s">
        <v>195</v>
      </c>
      <c r="F163" s="63" t="s">
        <v>190</v>
      </c>
      <c r="G163" s="66" t="s">
        <v>183</v>
      </c>
      <c r="H163" s="83" t="s">
        <v>197</v>
      </c>
      <c r="I163" s="63" t="s">
        <v>191</v>
      </c>
      <c r="J163" s="64" t="s">
        <v>196</v>
      </c>
    </row>
    <row r="164" spans="1:10" ht="34.5" customHeight="1" thickBot="1">
      <c r="A164" s="228" t="s">
        <v>77</v>
      </c>
      <c r="B164" s="229">
        <f>VLOOKUP($A164,Loting!$A$2:$E$126,2,FALSE)</f>
        <v>35</v>
      </c>
      <c r="C164" s="230" t="str">
        <f>VLOOKUP($B164,Deelnemers!$A$3:$E$146,2,FALSE)</f>
        <v>Herincx Manuel</v>
      </c>
      <c r="D164" s="231" t="str">
        <f>VLOOKUP($B164,Deelnemers!$A$3:$E$146,3,FALSE)</f>
        <v>T06</v>
      </c>
      <c r="E164" s="232" t="str">
        <f>VLOOKUP($B164,Deelnemers!$A$3:$E$146,4,FALSE)</f>
        <v>Robbyfish B</v>
      </c>
      <c r="F164" s="233"/>
      <c r="G164" s="234"/>
      <c r="H164" s="235"/>
      <c r="I164" s="235"/>
      <c r="J164" s="236" t="str">
        <f>VLOOKUP($B164,Deelnemers!$A$3:$E$146,5,FALSE)</f>
        <v>senior</v>
      </c>
    </row>
    <row r="165" spans="1:10" ht="34.5" customHeight="1" thickBot="1">
      <c r="A165" s="67" t="s">
        <v>78</v>
      </c>
      <c r="B165" s="89">
        <f>VLOOKUP($A165,Loting!$A$2:$E$126,2,FALSE)</f>
        <v>44</v>
      </c>
      <c r="C165" s="86" t="str">
        <f>VLOOKUP($B165,Deelnemers!$A$3:$E$146,2,FALSE)</f>
        <v>Lauwers Frank</v>
      </c>
      <c r="D165" s="87">
        <f>VLOOKUP($B165,Deelnemers!$A$3:$E$146,3,FALSE)</f>
        <v>0</v>
      </c>
      <c r="E165" s="88" t="str">
        <f>VLOOKUP($B165,Deelnemers!$A$3:$E$146,4,FALSE)</f>
        <v>Robbyfish</v>
      </c>
      <c r="F165" s="69"/>
      <c r="G165" s="94"/>
      <c r="H165" s="95"/>
      <c r="I165" s="95"/>
      <c r="J165" s="96" t="str">
        <f>VLOOKUP($B165,Deelnemers!$A$3:$E$146,5,FALSE)</f>
        <v>senior</v>
      </c>
    </row>
    <row r="166" spans="1:10" ht="34.5" customHeight="1" thickBot="1">
      <c r="A166" s="67" t="s">
        <v>79</v>
      </c>
      <c r="B166" s="89">
        <f>VLOOKUP($A166,Loting!$A$2:$E$126,2,FALSE)</f>
        <v>18</v>
      </c>
      <c r="C166" s="86" t="str">
        <f>VLOOKUP($B166,Deelnemers!$A$3:$E$146,2,FALSE)</f>
        <v>Ripson Ernest</v>
      </c>
      <c r="D166" s="87" t="str">
        <f>VLOOKUP($B166,Deelnemers!$A$3:$E$146,3,FALSE)</f>
        <v>T03</v>
      </c>
      <c r="E166" s="88" t="str">
        <f>VLOOKUP($B166,Deelnemers!$A$3:$E$146,4,FALSE)</f>
        <v>Tubertini NL</v>
      </c>
      <c r="F166" s="69"/>
      <c r="G166" s="94"/>
      <c r="H166" s="95"/>
      <c r="I166" s="95"/>
      <c r="J166" s="96" t="str">
        <f>VLOOKUP($B166,Deelnemers!$A$3:$E$146,5,FALSE)</f>
        <v>senior</v>
      </c>
    </row>
    <row r="167" spans="1:10" ht="34.5" customHeight="1" thickBot="1">
      <c r="A167" s="67" t="s">
        <v>80</v>
      </c>
      <c r="B167" s="89">
        <f>VLOOKUP($A167,Loting!$A$2:$E$126,2,FALSE)</f>
        <v>48</v>
      </c>
      <c r="C167" s="86" t="str">
        <f>VLOOKUP($B167,Deelnemers!$A$3:$E$146,2,FALSE)</f>
        <v>van Schilt Frank</v>
      </c>
      <c r="D167" s="87" t="str">
        <f>VLOOKUP($B167,Deelnemers!$A$3:$E$146,3,FALSE)</f>
        <v>T08</v>
      </c>
      <c r="E167" s="88" t="str">
        <f>VLOOKUP($B167,Deelnemers!$A$3:$E$146,4,FALSE)</f>
        <v>Noordzeevissers NL</v>
      </c>
      <c r="F167" s="69"/>
      <c r="G167" s="94"/>
      <c r="H167" s="95"/>
      <c r="I167" s="95"/>
      <c r="J167" s="96" t="str">
        <f>VLOOKUP($B167,Deelnemers!$A$3:$E$146,5,FALSE)</f>
        <v>senior</v>
      </c>
    </row>
    <row r="168" spans="1:10" ht="34.5" customHeight="1" thickBot="1">
      <c r="A168" s="67" t="s">
        <v>81</v>
      </c>
      <c r="B168" s="89">
        <f>VLOOKUP($A168,Loting!$A$2:$E$126,2,FALSE)</f>
        <v>51</v>
      </c>
      <c r="C168" s="86" t="str">
        <f>VLOOKUP($B168,Deelnemers!$A$3:$E$146,2,FALSE)</f>
        <v>Verkennis Jacqueline</v>
      </c>
      <c r="D168" s="87">
        <f>VLOOKUP($B168,Deelnemers!$A$3:$E$146,3,FALSE)</f>
        <v>0</v>
      </c>
      <c r="E168" s="88" t="str">
        <f>VLOOKUP($B168,Deelnemers!$A$3:$E$146,4,FALSE)</f>
        <v>KZV Kasterlee</v>
      </c>
      <c r="F168" s="69"/>
      <c r="G168" s="94"/>
      <c r="H168" s="95"/>
      <c r="I168" s="95"/>
      <c r="J168" s="96" t="str">
        <f>VLOOKUP($B168,Deelnemers!$A$3:$E$146,5,FALSE)</f>
        <v>dame</v>
      </c>
    </row>
    <row r="169" spans="1:10" ht="34.5" customHeight="1">
      <c r="A169" s="67" t="s">
        <v>274</v>
      </c>
      <c r="B169" s="89" t="e">
        <f>VLOOKUP($A169,Loting!$A$2:$E$126,2,FALSE)</f>
        <v>#N/A</v>
      </c>
      <c r="C169" s="86" t="e">
        <f>VLOOKUP($B169,Deelnemers!$A$3:$E$146,2,FALSE)</f>
        <v>#N/A</v>
      </c>
      <c r="D169" s="87" t="e">
        <f>VLOOKUP($B169,Deelnemers!$A$3:$E$146,3,FALSE)</f>
        <v>#N/A</v>
      </c>
      <c r="E169" s="88" t="e">
        <f>VLOOKUP($B169,Deelnemers!$A$3:$E$146,4,FALSE)</f>
        <v>#N/A</v>
      </c>
      <c r="F169" s="69"/>
      <c r="G169" s="94"/>
      <c r="H169" s="95"/>
      <c r="I169" s="95"/>
      <c r="J169" s="96" t="e">
        <f>VLOOKUP($B169,Deelnemers!$A$3:$E$146,5,FALSE)</f>
        <v>#N/A</v>
      </c>
    </row>
    <row r="170" spans="1:10" ht="34.5" customHeight="1" thickBot="1">
      <c r="A170" s="76"/>
      <c r="B170" s="77"/>
      <c r="C170" s="77"/>
      <c r="D170" s="78"/>
      <c r="E170" s="79"/>
      <c r="F170" s="80"/>
      <c r="G170" s="76"/>
      <c r="H170" s="77"/>
      <c r="I170" s="77"/>
      <c r="J170" s="81"/>
    </row>
    <row r="171" spans="1:10" ht="18" customHeight="1">
      <c r="A171" s="82" t="s">
        <v>193</v>
      </c>
      <c r="B171" s="49"/>
      <c r="C171" s="49"/>
      <c r="D171" s="57"/>
      <c r="E171" s="49"/>
      <c r="F171" s="49"/>
      <c r="G171" s="49"/>
      <c r="H171" s="49"/>
      <c r="I171" s="49"/>
      <c r="J171" s="49"/>
    </row>
    <row r="172" spans="1:10" ht="12.75">
      <c r="A172" s="49"/>
      <c r="B172" s="49"/>
      <c r="C172" s="49"/>
      <c r="D172" s="57"/>
      <c r="E172" s="49"/>
      <c r="F172" s="49"/>
      <c r="G172" s="49"/>
      <c r="H172" s="49"/>
      <c r="I172" s="49"/>
      <c r="J172" s="49"/>
    </row>
    <row r="173" spans="1:10" ht="12.75">
      <c r="A173" s="49" t="s">
        <v>206</v>
      </c>
      <c r="B173" s="49"/>
      <c r="C173" s="49"/>
      <c r="D173" s="57"/>
      <c r="E173" s="49"/>
      <c r="F173" s="49"/>
      <c r="G173" s="49"/>
      <c r="H173" s="49"/>
      <c r="I173" s="49"/>
      <c r="J173" s="49"/>
    </row>
    <row r="174" spans="1:10" ht="12.75">
      <c r="A174" s="49" t="s">
        <v>207</v>
      </c>
      <c r="B174" s="49"/>
      <c r="C174" s="49"/>
      <c r="D174" s="57"/>
      <c r="E174" s="49"/>
      <c r="F174" s="49"/>
      <c r="G174" s="49"/>
      <c r="H174" s="49"/>
      <c r="I174" s="49"/>
      <c r="J174" s="49"/>
    </row>
    <row r="175" spans="1:10" ht="12.75">
      <c r="A175" s="49" t="s">
        <v>221</v>
      </c>
      <c r="B175" s="49"/>
      <c r="C175" s="49"/>
      <c r="D175" s="57"/>
      <c r="E175" s="49"/>
      <c r="F175" s="49"/>
      <c r="G175" s="49"/>
      <c r="H175" s="49"/>
      <c r="I175" s="49"/>
      <c r="J175" s="49"/>
    </row>
    <row r="176" spans="1:10" ht="12.75">
      <c r="A176" s="49"/>
      <c r="B176" s="49"/>
      <c r="C176" s="49"/>
      <c r="D176" s="57"/>
      <c r="E176" s="49"/>
      <c r="F176" s="49"/>
      <c r="G176" s="49"/>
      <c r="H176" s="49"/>
      <c r="I176" s="49"/>
      <c r="J176" s="49"/>
    </row>
    <row r="177" spans="1:14" ht="36.75" customHeight="1" thickBot="1">
      <c r="A177" s="50" t="str">
        <f>A1</f>
        <v> 12° Robby Fish Zeehengenfestival - inrichting R.Z.C.</v>
      </c>
      <c r="B177" s="50"/>
      <c r="C177" s="51"/>
      <c r="D177" s="52"/>
      <c r="E177" s="51"/>
      <c r="F177" s="51"/>
      <c r="G177" s="51"/>
      <c r="H177" s="51"/>
      <c r="I177" s="51"/>
      <c r="J177" s="51"/>
      <c r="K177" s="15"/>
      <c r="L177" s="15"/>
      <c r="M177" s="15"/>
      <c r="N177" s="15"/>
    </row>
    <row r="178" spans="1:10" ht="36.75" customHeight="1" thickBot="1">
      <c r="A178" s="53" t="str">
        <f>A2</f>
        <v>   Zaterdag 21 mei 2022 - Blankenberge</v>
      </c>
      <c r="B178" s="53"/>
      <c r="C178" s="54"/>
      <c r="D178" s="55"/>
      <c r="E178" s="54"/>
      <c r="F178" s="56"/>
      <c r="G178" s="56"/>
      <c r="H178" s="56"/>
      <c r="I178" s="56"/>
      <c r="J178" s="49"/>
    </row>
    <row r="179" spans="1:10" ht="13.5" thickBot="1">
      <c r="A179" s="49"/>
      <c r="B179" s="49"/>
      <c r="C179" s="49"/>
      <c r="D179" s="57"/>
      <c r="E179" s="49"/>
      <c r="F179" s="49"/>
      <c r="G179" s="49"/>
      <c r="H179" s="49"/>
      <c r="I179" s="49"/>
      <c r="J179" s="49"/>
    </row>
    <row r="180" spans="1:10" ht="36.75" customHeight="1" thickBot="1">
      <c r="A180" s="58" t="s">
        <v>34</v>
      </c>
      <c r="B180" s="59" t="s">
        <v>187</v>
      </c>
      <c r="C180" s="60" t="str">
        <f>VLOOKUP($A180,Boten!$A$2:$B$26,2,FALSE)</f>
        <v>Windsor</v>
      </c>
      <c r="D180" s="61"/>
      <c r="E180" s="62"/>
      <c r="F180" s="56"/>
      <c r="G180" s="56"/>
      <c r="H180" s="56"/>
      <c r="I180" s="56"/>
      <c r="J180" s="56"/>
    </row>
    <row r="181" spans="1:10" ht="13.5" thickBot="1">
      <c r="A181" s="49"/>
      <c r="B181" s="49"/>
      <c r="C181" s="49"/>
      <c r="D181" s="57"/>
      <c r="E181" s="49"/>
      <c r="F181" s="49"/>
      <c r="G181" s="49"/>
      <c r="H181" s="49"/>
      <c r="I181" s="49"/>
      <c r="J181" s="49"/>
    </row>
    <row r="182" spans="1:10" ht="22.5" customHeight="1" thickBot="1">
      <c r="A182" s="63" t="s">
        <v>188</v>
      </c>
      <c r="B182" s="63" t="s">
        <v>189</v>
      </c>
      <c r="C182" s="64" t="s">
        <v>194</v>
      </c>
      <c r="D182" s="63" t="s">
        <v>192</v>
      </c>
      <c r="E182" s="65" t="s">
        <v>195</v>
      </c>
      <c r="F182" s="63" t="s">
        <v>190</v>
      </c>
      <c r="G182" s="66" t="s">
        <v>183</v>
      </c>
      <c r="H182" s="83" t="s">
        <v>197</v>
      </c>
      <c r="I182" s="63" t="s">
        <v>191</v>
      </c>
      <c r="J182" s="64" t="s">
        <v>196</v>
      </c>
    </row>
    <row r="183" spans="1:10" ht="34.5" customHeight="1" thickBot="1">
      <c r="A183" s="67" t="s">
        <v>82</v>
      </c>
      <c r="B183" s="89">
        <f>VLOOKUP($A183,Loting!$A$2:$E$126,2,FALSE)</f>
        <v>34</v>
      </c>
      <c r="C183" s="86" t="str">
        <f>VLOOKUP($B183,Deelnemers!$A$3:$E$146,2,FALSE)</f>
        <v>Van Hecke Marc</v>
      </c>
      <c r="D183" s="87" t="str">
        <f>VLOOKUP($B183,Deelnemers!$A$3:$E$146,3,FALSE)</f>
        <v>T06</v>
      </c>
      <c r="E183" s="88" t="str">
        <f>VLOOKUP($B183,Deelnemers!$A$3:$E$146,4,FALSE)</f>
        <v>Robbyfish B</v>
      </c>
      <c r="F183" s="69"/>
      <c r="G183" s="94"/>
      <c r="H183" s="95"/>
      <c r="I183" s="95"/>
      <c r="J183" s="96" t="str">
        <f>VLOOKUP($B183,Deelnemers!$A$3:$E$146,5,FALSE)</f>
        <v>veteraan</v>
      </c>
    </row>
    <row r="184" spans="1:10" ht="34.5" customHeight="1" thickBot="1">
      <c r="A184" s="228" t="s">
        <v>83</v>
      </c>
      <c r="B184" s="229">
        <f>VLOOKUP($A184,Loting!$A$2:$E$126,2,FALSE)</f>
        <v>45</v>
      </c>
      <c r="C184" s="230" t="str">
        <f>VLOOKUP($B184,Deelnemers!$A$3:$E$146,2,FALSE)</f>
        <v>Verhaegen Geert</v>
      </c>
      <c r="D184" s="231">
        <f>VLOOKUP($B184,Deelnemers!$A$3:$E$146,3,FALSE)</f>
        <v>0</v>
      </c>
      <c r="E184" s="232" t="str">
        <f>VLOOKUP($B184,Deelnemers!$A$3:$E$146,4,FALSE)</f>
        <v>Robbyfish</v>
      </c>
      <c r="F184" s="233"/>
      <c r="G184" s="234"/>
      <c r="H184" s="235"/>
      <c r="I184" s="235"/>
      <c r="J184" s="236" t="str">
        <f>VLOOKUP($B184,Deelnemers!$A$3:$E$146,5,FALSE)</f>
        <v>senior</v>
      </c>
    </row>
    <row r="185" spans="1:10" ht="34.5" customHeight="1" thickBot="1">
      <c r="A185" s="67" t="s">
        <v>84</v>
      </c>
      <c r="B185" s="89">
        <f>VLOOKUP($A185,Loting!$A$2:$E$126,2,FALSE)</f>
        <v>13</v>
      </c>
      <c r="C185" s="86" t="str">
        <f>VLOOKUP($B185,Deelnemers!$A$3:$E$146,2,FALSE)</f>
        <v>Leeman Luc</v>
      </c>
      <c r="D185" s="87">
        <f>VLOOKUP($B185,Deelnemers!$A$3:$E$146,3,FALSE)</f>
        <v>0</v>
      </c>
      <c r="E185" s="88" t="str">
        <f>VLOOKUP($B185,Deelnemers!$A$3:$E$146,4,FALSE)</f>
        <v>Tubertini België </v>
      </c>
      <c r="F185" s="69"/>
      <c r="G185" s="94"/>
      <c r="H185" s="95"/>
      <c r="I185" s="95"/>
      <c r="J185" s="96" t="str">
        <f>VLOOKUP($B185,Deelnemers!$A$3:$E$146,5,FALSE)</f>
        <v>senior</v>
      </c>
    </row>
    <row r="186" spans="1:10" ht="34.5" customHeight="1" thickBot="1">
      <c r="A186" s="67" t="s">
        <v>85</v>
      </c>
      <c r="B186" s="89">
        <f>VLOOKUP($A186,Loting!$A$2:$E$126,2,FALSE)</f>
        <v>17</v>
      </c>
      <c r="C186" s="86" t="str">
        <f>VLOOKUP($B186,Deelnemers!$A$3:$E$146,2,FALSE)</f>
        <v>Stelwage Arjan</v>
      </c>
      <c r="D186" s="87" t="str">
        <f>VLOOKUP($B186,Deelnemers!$A$3:$E$146,3,FALSE)</f>
        <v>T03</v>
      </c>
      <c r="E186" s="88" t="str">
        <f>VLOOKUP($B186,Deelnemers!$A$3:$E$146,4,FALSE)</f>
        <v>Tubertini NL</v>
      </c>
      <c r="F186" s="69"/>
      <c r="G186" s="94"/>
      <c r="H186" s="95"/>
      <c r="I186" s="95"/>
      <c r="J186" s="96" t="str">
        <f>VLOOKUP($B186,Deelnemers!$A$3:$E$146,5,FALSE)</f>
        <v>senior</v>
      </c>
    </row>
    <row r="187" spans="1:10" ht="34.5" customHeight="1" thickBot="1">
      <c r="A187" s="67" t="s">
        <v>86</v>
      </c>
      <c r="B187" s="89">
        <f>VLOOKUP($A187,Loting!$A$2:$E$126,2,FALSE)</f>
        <v>47</v>
      </c>
      <c r="C187" s="86" t="str">
        <f>VLOOKUP($B187,Deelnemers!$A$3:$E$146,2,FALSE)</f>
        <v>van Gastel Chris</v>
      </c>
      <c r="D187" s="87" t="str">
        <f>VLOOKUP($B187,Deelnemers!$A$3:$E$146,3,FALSE)</f>
        <v>T08</v>
      </c>
      <c r="E187" s="88" t="str">
        <f>VLOOKUP($B187,Deelnemers!$A$3:$E$146,4,FALSE)</f>
        <v>Noordzeevissers NL</v>
      </c>
      <c r="F187" s="69"/>
      <c r="G187" s="94"/>
      <c r="H187" s="95"/>
      <c r="I187" s="95"/>
      <c r="J187" s="96" t="str">
        <f>VLOOKUP($B187,Deelnemers!$A$3:$E$146,5,FALSE)</f>
        <v>senior</v>
      </c>
    </row>
    <row r="188" spans="1:10" ht="34.5" customHeight="1" thickBot="1">
      <c r="A188" s="67" t="s">
        <v>87</v>
      </c>
      <c r="B188" s="89" t="e">
        <f>VLOOKUP($A188,Loting!$A$2:$E$126,2,FALSE)</f>
        <v>#N/A</v>
      </c>
      <c r="C188" s="86" t="e">
        <f>VLOOKUP($B188,Deelnemers!$A$3:$E$146,2,FALSE)</f>
        <v>#N/A</v>
      </c>
      <c r="D188" s="87" t="e">
        <f>VLOOKUP($B188,Deelnemers!$A$3:$E$146,3,FALSE)</f>
        <v>#N/A</v>
      </c>
      <c r="E188" s="88" t="e">
        <f>VLOOKUP($B188,Deelnemers!$A$3:$E$146,4,FALSE)</f>
        <v>#N/A</v>
      </c>
      <c r="F188" s="69"/>
      <c r="G188" s="94"/>
      <c r="H188" s="95"/>
      <c r="I188" s="95"/>
      <c r="J188" s="96" t="e">
        <f>VLOOKUP($B188,Deelnemers!$A$3:$E$146,5,FALSE)</f>
        <v>#N/A</v>
      </c>
    </row>
    <row r="189" spans="1:10" ht="34.5" customHeight="1" thickBot="1">
      <c r="A189" s="76"/>
      <c r="B189" s="77"/>
      <c r="C189" s="86"/>
      <c r="D189" s="87"/>
      <c r="E189" s="88"/>
      <c r="F189" s="69"/>
      <c r="G189" s="94"/>
      <c r="H189" s="95"/>
      <c r="I189" s="95"/>
      <c r="J189" s="96"/>
    </row>
    <row r="190" spans="1:10" ht="18" customHeight="1">
      <c r="A190" s="82" t="s">
        <v>193</v>
      </c>
      <c r="B190" s="49"/>
      <c r="C190" s="49"/>
      <c r="D190" s="57"/>
      <c r="E190" s="49"/>
      <c r="F190" s="49"/>
      <c r="G190" s="49"/>
      <c r="H190" s="49"/>
      <c r="I190" s="49"/>
      <c r="J190" s="49"/>
    </row>
    <row r="191" spans="1:10" ht="12.75">
      <c r="A191" s="49"/>
      <c r="B191" s="49"/>
      <c r="C191" s="49"/>
      <c r="D191" s="57"/>
      <c r="E191" s="49"/>
      <c r="F191" s="49"/>
      <c r="G191" s="49"/>
      <c r="H191" s="49"/>
      <c r="I191" s="49"/>
      <c r="J191" s="49"/>
    </row>
    <row r="192" spans="1:10" ht="12.75">
      <c r="A192" s="49" t="s">
        <v>206</v>
      </c>
      <c r="B192" s="49"/>
      <c r="C192" s="49"/>
      <c r="D192" s="57"/>
      <c r="E192" s="49"/>
      <c r="F192" s="49"/>
      <c r="G192" s="49"/>
      <c r="H192" s="49"/>
      <c r="I192" s="49"/>
      <c r="J192" s="49"/>
    </row>
    <row r="193" spans="1:10" ht="12.75">
      <c r="A193" s="49" t="s">
        <v>207</v>
      </c>
      <c r="B193" s="49"/>
      <c r="C193" s="49"/>
      <c r="D193" s="57"/>
      <c r="E193" s="49"/>
      <c r="F193" s="49"/>
      <c r="G193" s="49"/>
      <c r="H193" s="49"/>
      <c r="I193" s="49"/>
      <c r="J193" s="49"/>
    </row>
    <row r="194" spans="1:10" ht="12.75">
      <c r="A194" s="49" t="s">
        <v>221</v>
      </c>
      <c r="B194" s="49"/>
      <c r="C194" s="49"/>
      <c r="D194" s="57"/>
      <c r="E194" s="49"/>
      <c r="F194" s="49"/>
      <c r="G194" s="49"/>
      <c r="H194" s="49"/>
      <c r="I194" s="49"/>
      <c r="J194" s="49"/>
    </row>
    <row r="195" spans="1:10" ht="12.75">
      <c r="A195" s="49"/>
      <c r="B195" s="49"/>
      <c r="C195" s="49"/>
      <c r="D195" s="57"/>
      <c r="E195" s="49"/>
      <c r="F195" s="49"/>
      <c r="G195" s="49"/>
      <c r="H195" s="49"/>
      <c r="I195" s="49"/>
      <c r="J195" s="49"/>
    </row>
    <row r="196" spans="1:14" ht="36.75" customHeight="1" thickBot="1">
      <c r="A196" s="50" t="str">
        <f>A1</f>
        <v> 12° Robby Fish Zeehengenfestival - inrichting R.Z.C.</v>
      </c>
      <c r="B196" s="50"/>
      <c r="C196" s="51"/>
      <c r="D196" s="52"/>
      <c r="E196" s="51"/>
      <c r="F196" s="51"/>
      <c r="G196" s="51"/>
      <c r="H196" s="51"/>
      <c r="I196" s="51"/>
      <c r="J196" s="51"/>
      <c r="K196" s="15"/>
      <c r="L196" s="15"/>
      <c r="M196" s="15"/>
      <c r="N196" s="15"/>
    </row>
    <row r="197" spans="1:10" ht="36.75" customHeight="1" thickBot="1">
      <c r="A197" s="53" t="str">
        <f>A2</f>
        <v>   Zaterdag 21 mei 2022 - Blankenberge</v>
      </c>
      <c r="B197" s="53"/>
      <c r="C197" s="54"/>
      <c r="D197" s="55"/>
      <c r="E197" s="54"/>
      <c r="F197" s="56"/>
      <c r="G197" s="56"/>
      <c r="H197" s="56"/>
      <c r="I197" s="56"/>
      <c r="J197" s="49"/>
    </row>
    <row r="198" spans="1:10" ht="13.5" thickBot="1">
      <c r="A198" s="49"/>
      <c r="B198" s="49"/>
      <c r="C198" s="49"/>
      <c r="D198" s="57"/>
      <c r="E198" s="49"/>
      <c r="F198" s="49"/>
      <c r="G198" s="49"/>
      <c r="H198" s="49"/>
      <c r="I198" s="49"/>
      <c r="J198" s="49"/>
    </row>
    <row r="199" spans="1:10" ht="36.75" customHeight="1" thickBot="1">
      <c r="A199" s="58" t="s">
        <v>35</v>
      </c>
      <c r="B199" s="59" t="s">
        <v>187</v>
      </c>
      <c r="C199" s="60" t="str">
        <f>VLOOKUP($A199,Boten!$A$2:$B$26,2,FALSE)</f>
        <v>Blue One</v>
      </c>
      <c r="D199" s="61"/>
      <c r="E199" s="62"/>
      <c r="F199" s="56"/>
      <c r="G199" s="56"/>
      <c r="H199" s="56"/>
      <c r="I199" s="56"/>
      <c r="J199" s="56"/>
    </row>
    <row r="200" spans="1:10" ht="13.5" thickBot="1">
      <c r="A200" s="49"/>
      <c r="B200" s="49"/>
      <c r="C200" s="49"/>
      <c r="D200" s="57"/>
      <c r="E200" s="49"/>
      <c r="F200" s="49"/>
      <c r="G200" s="49"/>
      <c r="H200" s="49"/>
      <c r="I200" s="49"/>
      <c r="J200" s="49"/>
    </row>
    <row r="201" spans="1:10" ht="22.5" customHeight="1" thickBot="1">
      <c r="A201" s="63" t="s">
        <v>188</v>
      </c>
      <c r="B201" s="63" t="s">
        <v>189</v>
      </c>
      <c r="C201" s="64" t="s">
        <v>194</v>
      </c>
      <c r="D201" s="63" t="s">
        <v>192</v>
      </c>
      <c r="E201" s="65" t="s">
        <v>195</v>
      </c>
      <c r="F201" s="63" t="s">
        <v>190</v>
      </c>
      <c r="G201" s="66" t="s">
        <v>183</v>
      </c>
      <c r="H201" s="83" t="s">
        <v>197</v>
      </c>
      <c r="I201" s="63" t="s">
        <v>191</v>
      </c>
      <c r="J201" s="64" t="s">
        <v>196</v>
      </c>
    </row>
    <row r="202" spans="1:10" ht="34.5" customHeight="1" thickBot="1">
      <c r="A202" s="67" t="s">
        <v>88</v>
      </c>
      <c r="B202" s="89">
        <f>VLOOKUP($A202,Loting!$A$2:$E$126,2,FALSE)</f>
        <v>42</v>
      </c>
      <c r="C202" s="86" t="str">
        <f>VLOOKUP($B202,Deelnemers!$A$3:$E$146,2,FALSE)</f>
        <v>Pintjens Rudi</v>
      </c>
      <c r="D202" s="87" t="str">
        <f>VLOOKUP($B202,Deelnemers!$A$3:$E$146,3,FALSE)</f>
        <v>T07</v>
      </c>
      <c r="E202" s="88" t="str">
        <f>VLOOKUP($B202,Deelnemers!$A$3:$E$146,4,FALSE)</f>
        <v>Robbyfish C</v>
      </c>
      <c r="F202" s="69"/>
      <c r="G202" s="94"/>
      <c r="H202" s="95"/>
      <c r="I202" s="95"/>
      <c r="J202" s="96" t="str">
        <f>VLOOKUP($B202,Deelnemers!$A$3:$E$146,5,FALSE)</f>
        <v>veteraan</v>
      </c>
    </row>
    <row r="203" spans="1:10" ht="34.5" customHeight="1" thickBot="1">
      <c r="A203" s="67" t="s">
        <v>89</v>
      </c>
      <c r="B203" s="89">
        <f>VLOOKUP($A203,Loting!$A$2:$E$126,2,FALSE)</f>
        <v>19</v>
      </c>
      <c r="C203" s="86" t="str">
        <f>VLOOKUP($B203,Deelnemers!$A$3:$E$146,2,FALSE)</f>
        <v>Veys Bjorn</v>
      </c>
      <c r="D203" s="87" t="str">
        <f>VLOOKUP($B203,Deelnemers!$A$3:$E$146,3,FALSE)</f>
        <v>T04</v>
      </c>
      <c r="E203" s="88" t="str">
        <f>VLOOKUP($B203,Deelnemers!$A$3:$E$146,4,FALSE)</f>
        <v>GZD- Het Loze Vissertje Gent A</v>
      </c>
      <c r="F203" s="69"/>
      <c r="G203" s="94"/>
      <c r="H203" s="95"/>
      <c r="I203" s="95"/>
      <c r="J203" s="96" t="str">
        <f>VLOOKUP($B203,Deelnemers!$A$3:$E$146,5,FALSE)</f>
        <v>senior</v>
      </c>
    </row>
    <row r="204" spans="1:10" ht="34.5" customHeight="1" thickBot="1">
      <c r="A204" s="228" t="s">
        <v>90</v>
      </c>
      <c r="B204" s="229">
        <f>VLOOKUP($A204,Loting!$A$2:$E$126,2,FALSE)</f>
        <v>9</v>
      </c>
      <c r="C204" s="230" t="str">
        <f>VLOOKUP($B204,Deelnemers!$A$3:$E$146,2,FALSE)</f>
        <v>Mertens Kurt</v>
      </c>
      <c r="D204" s="231" t="str">
        <f>VLOOKUP($B204,Deelnemers!$A$3:$E$146,3,FALSE)</f>
        <v>T02</v>
      </c>
      <c r="E204" s="232" t="str">
        <f>VLOOKUP($B204,Deelnemers!$A$3:$E$146,4,FALSE)</f>
        <v>Tubertini België A</v>
      </c>
      <c r="F204" s="233"/>
      <c r="G204" s="234"/>
      <c r="H204" s="235"/>
      <c r="I204" s="235"/>
      <c r="J204" s="236" t="str">
        <f>VLOOKUP($B204,Deelnemers!$A$3:$E$146,5,FALSE)</f>
        <v>senior</v>
      </c>
    </row>
    <row r="205" spans="1:10" ht="34.5" customHeight="1" thickBot="1">
      <c r="A205" s="67" t="s">
        <v>91</v>
      </c>
      <c r="B205" s="89">
        <f>VLOOKUP($A205,Loting!$A$2:$E$126,2,FALSE)</f>
        <v>5</v>
      </c>
      <c r="C205" s="86" t="str">
        <f>VLOOKUP($B205,Deelnemers!$A$3:$E$146,2,FALSE)</f>
        <v>Van den Bogaert Werner</v>
      </c>
      <c r="D205" s="87" t="str">
        <f>VLOOKUP($B205,Deelnemers!$A$3:$E$146,3,FALSE)</f>
        <v>T01</v>
      </c>
      <c r="E205" s="88" t="str">
        <f>VLOOKUP($B205,Deelnemers!$A$3:$E$146,4,FALSE)</f>
        <v>EZV Zemst A</v>
      </c>
      <c r="F205" s="69"/>
      <c r="G205" s="94"/>
      <c r="H205" s="95"/>
      <c r="I205" s="95"/>
      <c r="J205" s="96" t="str">
        <f>VLOOKUP($B205,Deelnemers!$A$3:$E$146,5,FALSE)</f>
        <v>senior</v>
      </c>
    </row>
    <row r="206" spans="1:10" ht="34.5" customHeight="1" thickBot="1">
      <c r="A206" s="67" t="s">
        <v>92</v>
      </c>
      <c r="B206" s="89">
        <f>VLOOKUP($A206,Loting!$A$2:$E$126,2,FALSE)</f>
        <v>63</v>
      </c>
      <c r="C206" s="86" t="str">
        <f>VLOOKUP($B206,Deelnemers!$A$3:$E$146,2,FALSE)</f>
        <v>Deckers Jelle</v>
      </c>
      <c r="D206" s="87" t="str">
        <f>VLOOKUP($B206,Deelnemers!$A$3:$E$146,3,FALSE)</f>
        <v>T10</v>
      </c>
      <c r="E206" s="88" t="str">
        <f>VLOOKUP($B206,Deelnemers!$A$3:$E$146,4,FALSE)</f>
        <v>VTE Ekeren A</v>
      </c>
      <c r="F206" s="69"/>
      <c r="G206" s="94"/>
      <c r="H206" s="95"/>
      <c r="I206" s="95"/>
      <c r="J206" s="96" t="str">
        <f>VLOOKUP($B206,Deelnemers!$A$3:$E$146,5,FALSE)</f>
        <v>senior</v>
      </c>
    </row>
    <row r="207" spans="1:10" ht="34.5" customHeight="1">
      <c r="A207" s="67" t="s">
        <v>291</v>
      </c>
      <c r="B207" s="89" t="e">
        <f>VLOOKUP($A207,Loting!$A$2:$E$126,2,FALSE)</f>
        <v>#N/A</v>
      </c>
      <c r="C207" s="86" t="e">
        <f>VLOOKUP($B207,Deelnemers!$A$3:$E$146,2,FALSE)</f>
        <v>#N/A</v>
      </c>
      <c r="D207" s="87" t="e">
        <f>VLOOKUP($B207,Deelnemers!$A$3:$E$146,3,FALSE)</f>
        <v>#N/A</v>
      </c>
      <c r="E207" s="88" t="e">
        <f>VLOOKUP($B207,Deelnemers!$A$3:$E$146,4,FALSE)</f>
        <v>#N/A</v>
      </c>
      <c r="F207" s="69"/>
      <c r="G207" s="94"/>
      <c r="H207" s="95"/>
      <c r="I207" s="95"/>
      <c r="J207" s="96" t="e">
        <f>VLOOKUP($B207,Deelnemers!$A$3:$E$146,5,FALSE)</f>
        <v>#N/A</v>
      </c>
    </row>
    <row r="208" spans="1:10" ht="34.5" customHeight="1" thickBot="1">
      <c r="A208" s="76"/>
      <c r="B208" s="77"/>
      <c r="C208" s="77"/>
      <c r="D208" s="78"/>
      <c r="E208" s="79"/>
      <c r="F208" s="80"/>
      <c r="G208" s="76"/>
      <c r="H208" s="77"/>
      <c r="I208" s="77"/>
      <c r="J208" s="81"/>
    </row>
    <row r="209" spans="1:10" ht="18" customHeight="1">
      <c r="A209" s="82" t="s">
        <v>193</v>
      </c>
      <c r="B209" s="49"/>
      <c r="C209" s="49"/>
      <c r="D209" s="57"/>
      <c r="E209" s="49"/>
      <c r="F209" s="49"/>
      <c r="G209" s="49"/>
      <c r="H209" s="49"/>
      <c r="I209" s="49"/>
      <c r="J209" s="49"/>
    </row>
    <row r="210" spans="1:10" ht="12.75">
      <c r="A210" s="49"/>
      <c r="B210" s="49"/>
      <c r="C210" s="49"/>
      <c r="D210" s="57"/>
      <c r="E210" s="49"/>
      <c r="F210" s="49"/>
      <c r="G210" s="49"/>
      <c r="H210" s="49"/>
      <c r="I210" s="49"/>
      <c r="J210" s="49"/>
    </row>
    <row r="211" spans="1:10" ht="12.75">
      <c r="A211" s="49" t="s">
        <v>206</v>
      </c>
      <c r="B211" s="49"/>
      <c r="C211" s="49"/>
      <c r="D211" s="57"/>
      <c r="E211" s="49"/>
      <c r="F211" s="49"/>
      <c r="G211" s="49"/>
      <c r="H211" s="49"/>
      <c r="I211" s="49"/>
      <c r="J211" s="49"/>
    </row>
    <row r="212" spans="1:10" ht="12.75">
      <c r="A212" s="49" t="s">
        <v>207</v>
      </c>
      <c r="B212" s="49"/>
      <c r="C212" s="49"/>
      <c r="D212" s="57"/>
      <c r="E212" s="49"/>
      <c r="F212" s="49"/>
      <c r="G212" s="49"/>
      <c r="H212" s="49"/>
      <c r="I212" s="49"/>
      <c r="J212" s="49"/>
    </row>
    <row r="213" spans="1:10" ht="12.75">
      <c r="A213" s="49" t="s">
        <v>221</v>
      </c>
      <c r="B213" s="49"/>
      <c r="C213" s="49"/>
      <c r="D213" s="57"/>
      <c r="E213" s="49"/>
      <c r="F213" s="49"/>
      <c r="G213" s="49"/>
      <c r="H213" s="49"/>
      <c r="I213" s="49"/>
      <c r="J213" s="49"/>
    </row>
    <row r="214" spans="1:10" ht="12.75">
      <c r="A214" s="49"/>
      <c r="B214" s="49"/>
      <c r="C214" s="49"/>
      <c r="D214" s="57"/>
      <c r="E214" s="49"/>
      <c r="F214" s="49"/>
      <c r="G214" s="49"/>
      <c r="H214" s="49"/>
      <c r="I214" s="49"/>
      <c r="J214" s="49"/>
    </row>
    <row r="215" spans="1:14" ht="36.75" customHeight="1" thickBot="1">
      <c r="A215" s="50" t="str">
        <f>A1</f>
        <v> 12° Robby Fish Zeehengenfestival - inrichting R.Z.C.</v>
      </c>
      <c r="B215" s="50"/>
      <c r="C215" s="51"/>
      <c r="D215" s="52"/>
      <c r="E215" s="51"/>
      <c r="F215" s="51"/>
      <c r="G215" s="51"/>
      <c r="H215" s="51"/>
      <c r="I215" s="51"/>
      <c r="J215" s="51"/>
      <c r="K215" s="15"/>
      <c r="L215" s="15"/>
      <c r="M215" s="15"/>
      <c r="N215" s="15"/>
    </row>
    <row r="216" spans="1:10" ht="36.75" customHeight="1" thickBot="1">
      <c r="A216" s="53" t="str">
        <f>A2</f>
        <v>   Zaterdag 21 mei 2022 - Blankenberge</v>
      </c>
      <c r="B216" s="53"/>
      <c r="C216" s="54"/>
      <c r="D216" s="55"/>
      <c r="E216" s="54"/>
      <c r="F216" s="56"/>
      <c r="G216" s="56"/>
      <c r="H216" s="56"/>
      <c r="I216" s="56"/>
      <c r="J216" s="49"/>
    </row>
    <row r="217" spans="1:10" ht="13.5" thickBot="1">
      <c r="A217" s="49"/>
      <c r="B217" s="49"/>
      <c r="C217" s="49"/>
      <c r="D217" s="57"/>
      <c r="E217" s="49"/>
      <c r="F217" s="49"/>
      <c r="G217" s="49"/>
      <c r="H217" s="49"/>
      <c r="I217" s="49"/>
      <c r="J217" s="49"/>
    </row>
    <row r="218" spans="1:10" ht="36.75" customHeight="1" thickBot="1">
      <c r="A218" s="58" t="s">
        <v>36</v>
      </c>
      <c r="B218" s="59" t="s">
        <v>187</v>
      </c>
      <c r="C218" s="60" t="str">
        <f>VLOOKUP($A218,Boten!$A$2:$B$26,2,FALSE)</f>
        <v>Young Warrior</v>
      </c>
      <c r="D218" s="61"/>
      <c r="E218" s="62"/>
      <c r="F218" s="56"/>
      <c r="G218" s="56"/>
      <c r="H218" s="56"/>
      <c r="I218" s="56"/>
      <c r="J218" s="56"/>
    </row>
    <row r="219" spans="1:10" ht="13.5" thickBot="1">
      <c r="A219" s="49"/>
      <c r="B219" s="49"/>
      <c r="C219" s="49"/>
      <c r="D219" s="57"/>
      <c r="E219" s="49"/>
      <c r="F219" s="49"/>
      <c r="G219" s="49"/>
      <c r="H219" s="49"/>
      <c r="I219" s="49"/>
      <c r="J219" s="49"/>
    </row>
    <row r="220" spans="1:10" ht="22.5" customHeight="1" thickBot="1">
      <c r="A220" s="63" t="s">
        <v>188</v>
      </c>
      <c r="B220" s="63" t="s">
        <v>189</v>
      </c>
      <c r="C220" s="64" t="s">
        <v>194</v>
      </c>
      <c r="D220" s="63" t="s">
        <v>192</v>
      </c>
      <c r="E220" s="65" t="s">
        <v>195</v>
      </c>
      <c r="F220" s="63" t="s">
        <v>190</v>
      </c>
      <c r="G220" s="66" t="s">
        <v>183</v>
      </c>
      <c r="H220" s="83" t="s">
        <v>197</v>
      </c>
      <c r="I220" s="63" t="s">
        <v>191</v>
      </c>
      <c r="J220" s="64" t="s">
        <v>196</v>
      </c>
    </row>
    <row r="221" spans="1:10" ht="34.5" customHeight="1" thickBot="1">
      <c r="A221" s="67" t="s">
        <v>93</v>
      </c>
      <c r="B221" s="89">
        <f>VLOOKUP($A221,Loting!$A$2:$E$126,2,FALSE)</f>
        <v>43</v>
      </c>
      <c r="C221" s="86" t="str">
        <f>VLOOKUP($B221,Deelnemers!$A$3:$E$146,2,FALSE)</f>
        <v>Van Rooyen Eric</v>
      </c>
      <c r="D221" s="87">
        <f>VLOOKUP($B221,Deelnemers!$A$3:$E$146,3,FALSE)</f>
        <v>0</v>
      </c>
      <c r="E221" s="88" t="str">
        <f>VLOOKUP($B221,Deelnemers!$A$3:$E$146,4,FALSE)</f>
        <v>Robbyfish</v>
      </c>
      <c r="F221" s="69"/>
      <c r="G221" s="94"/>
      <c r="H221" s="95"/>
      <c r="I221" s="95"/>
      <c r="J221" s="96" t="str">
        <f>VLOOKUP($B221,Deelnemers!$A$3:$E$146,5,FALSE)</f>
        <v>veteraan</v>
      </c>
    </row>
    <row r="222" spans="1:10" ht="34.5" customHeight="1" thickBot="1">
      <c r="A222" s="228" t="s">
        <v>94</v>
      </c>
      <c r="B222" s="229">
        <f>VLOOKUP($A222,Loting!$A$2:$E$126,2,FALSE)</f>
        <v>22</v>
      </c>
      <c r="C222" s="230" t="str">
        <f>VLOOKUP($B222,Deelnemers!$A$3:$E$146,2,FALSE)</f>
        <v>Dehaen Stefan</v>
      </c>
      <c r="D222" s="231" t="str">
        <f>VLOOKUP($B222,Deelnemers!$A$3:$E$146,3,FALSE)</f>
        <v>T04</v>
      </c>
      <c r="E222" s="232" t="str">
        <f>VLOOKUP($B222,Deelnemers!$A$3:$E$146,4,FALSE)</f>
        <v>GZD- Het Loze Vissertje Gent A</v>
      </c>
      <c r="F222" s="233"/>
      <c r="G222" s="234"/>
      <c r="H222" s="235"/>
      <c r="I222" s="235"/>
      <c r="J222" s="236" t="str">
        <f>VLOOKUP($B222,Deelnemers!$A$3:$E$146,5,FALSE)</f>
        <v>senior</v>
      </c>
    </row>
    <row r="223" spans="1:10" ht="34.5" customHeight="1" thickBot="1">
      <c r="A223" s="67" t="s">
        <v>95</v>
      </c>
      <c r="B223" s="89">
        <f>VLOOKUP($A223,Loting!$A$2:$E$126,2,FALSE)</f>
        <v>16</v>
      </c>
      <c r="C223" s="86" t="str">
        <f>VLOOKUP($B223,Deelnemers!$A$3:$E$146,2,FALSE)</f>
        <v>Leeuwis Albert</v>
      </c>
      <c r="D223" s="87" t="str">
        <f>VLOOKUP($B223,Deelnemers!$A$3:$E$146,3,FALSE)</f>
        <v>T03</v>
      </c>
      <c r="E223" s="88" t="str">
        <f>VLOOKUP($B223,Deelnemers!$A$3:$E$146,4,FALSE)</f>
        <v>Tubertini NL</v>
      </c>
      <c r="F223" s="69"/>
      <c r="G223" s="94"/>
      <c r="H223" s="95"/>
      <c r="I223" s="95"/>
      <c r="J223" s="96" t="str">
        <f>VLOOKUP($B223,Deelnemers!$A$3:$E$146,5,FALSE)</f>
        <v>senior</v>
      </c>
    </row>
    <row r="224" spans="1:10" ht="34.5" customHeight="1" thickBot="1">
      <c r="A224" s="67" t="s">
        <v>96</v>
      </c>
      <c r="B224" s="89">
        <f>VLOOKUP($A224,Loting!$A$2:$E$126,2,FALSE)</f>
        <v>50</v>
      </c>
      <c r="C224" s="86" t="str">
        <f>VLOOKUP($B224,Deelnemers!$A$3:$E$146,2,FALSE)</f>
        <v>Karremans Henri</v>
      </c>
      <c r="D224" s="87" t="str">
        <f>VLOOKUP($B224,Deelnemers!$A$3:$E$146,3,FALSE)</f>
        <v>T08</v>
      </c>
      <c r="E224" s="88" t="str">
        <f>VLOOKUP($B224,Deelnemers!$A$3:$E$146,4,FALSE)</f>
        <v>Noordzeevissers NL</v>
      </c>
      <c r="F224" s="69"/>
      <c r="G224" s="94"/>
      <c r="H224" s="95"/>
      <c r="I224" s="95"/>
      <c r="J224" s="96" t="str">
        <f>VLOOKUP($B224,Deelnemers!$A$3:$E$146,5,FALSE)</f>
        <v>veteraan</v>
      </c>
    </row>
    <row r="225" spans="1:10" ht="34.5" customHeight="1" thickBot="1">
      <c r="A225" s="67" t="s">
        <v>97</v>
      </c>
      <c r="B225" s="89">
        <f>VLOOKUP($A225,Loting!$A$2:$E$126,2,FALSE)</f>
        <v>59</v>
      </c>
      <c r="C225" s="86" t="str">
        <f>VLOOKUP($B225,Deelnemers!$A$3:$E$146,2,FALSE)</f>
        <v>Smet Paul</v>
      </c>
      <c r="D225" s="87">
        <f>VLOOKUP($B225,Deelnemers!$A$3:$E$146,3,FALSE)</f>
        <v>0</v>
      </c>
      <c r="E225" s="88" t="str">
        <f>VLOOKUP($B225,Deelnemers!$A$3:$E$146,4,FALSE)</f>
        <v>ZWB Brasschaat</v>
      </c>
      <c r="F225" s="69"/>
      <c r="G225" s="94"/>
      <c r="H225" s="95"/>
      <c r="I225" s="95"/>
      <c r="J225" s="96" t="str">
        <f>VLOOKUP($B225,Deelnemers!$A$3:$E$146,5,FALSE)</f>
        <v>senior</v>
      </c>
    </row>
    <row r="226" spans="1:10" ht="34.5" customHeight="1">
      <c r="A226" s="67" t="s">
        <v>290</v>
      </c>
      <c r="B226" s="89" t="e">
        <f>VLOOKUP($A226,Loting!$A$2:$E$126,2,FALSE)</f>
        <v>#N/A</v>
      </c>
      <c r="C226" s="86" t="e">
        <f>VLOOKUP($B226,Deelnemers!$A$3:$E$146,2,FALSE)</f>
        <v>#N/A</v>
      </c>
      <c r="D226" s="87" t="e">
        <f>VLOOKUP($B226,Deelnemers!$A$3:$E$146,3,FALSE)</f>
        <v>#N/A</v>
      </c>
      <c r="E226" s="88" t="e">
        <f>VLOOKUP($B226,Deelnemers!$A$3:$E$146,4,FALSE)</f>
        <v>#N/A</v>
      </c>
      <c r="F226" s="69"/>
      <c r="G226" s="94"/>
      <c r="H226" s="95"/>
      <c r="I226" s="95"/>
      <c r="J226" s="96" t="e">
        <f>VLOOKUP($B226,Deelnemers!$A$3:$E$146,5,FALSE)</f>
        <v>#N/A</v>
      </c>
    </row>
    <row r="227" spans="1:10" ht="34.5" customHeight="1">
      <c r="A227" s="73"/>
      <c r="B227" s="68"/>
      <c r="C227" s="84"/>
      <c r="D227" s="74"/>
      <c r="E227" s="75"/>
      <c r="F227" s="70"/>
      <c r="G227" s="73"/>
      <c r="H227" s="71"/>
      <c r="I227" s="71"/>
      <c r="J227" s="72"/>
    </row>
    <row r="228" spans="1:10" ht="34.5" customHeight="1" thickBot="1">
      <c r="A228" s="76"/>
      <c r="B228" s="77"/>
      <c r="C228" s="77"/>
      <c r="D228" s="78"/>
      <c r="E228" s="79"/>
      <c r="F228" s="80"/>
      <c r="G228" s="76"/>
      <c r="H228" s="77"/>
      <c r="I228" s="77"/>
      <c r="J228" s="81"/>
    </row>
    <row r="229" spans="1:10" ht="18" customHeight="1">
      <c r="A229" s="82" t="s">
        <v>193</v>
      </c>
      <c r="B229" s="49"/>
      <c r="C229" s="49"/>
      <c r="D229" s="57"/>
      <c r="E229" s="49"/>
      <c r="F229" s="49"/>
      <c r="G229" s="49"/>
      <c r="H229" s="49"/>
      <c r="I229" s="49"/>
      <c r="J229" s="49"/>
    </row>
    <row r="230" spans="1:10" ht="12.75">
      <c r="A230" s="49"/>
      <c r="B230" s="49"/>
      <c r="C230" s="49"/>
      <c r="D230" s="57"/>
      <c r="E230" s="49"/>
      <c r="F230" s="49"/>
      <c r="G230" s="49"/>
      <c r="H230" s="49"/>
      <c r="I230" s="49"/>
      <c r="J230" s="49"/>
    </row>
    <row r="231" spans="1:10" ht="12.75">
      <c r="A231" s="49" t="s">
        <v>206</v>
      </c>
      <c r="B231" s="49"/>
      <c r="C231" s="49"/>
      <c r="D231" s="57"/>
      <c r="E231" s="49"/>
      <c r="F231" s="49"/>
      <c r="G231" s="49"/>
      <c r="H231" s="49"/>
      <c r="I231" s="49"/>
      <c r="J231" s="49"/>
    </row>
    <row r="232" spans="1:10" ht="12.75">
      <c r="A232" s="49" t="s">
        <v>207</v>
      </c>
      <c r="B232" s="49"/>
      <c r="C232" s="49"/>
      <c r="D232" s="57"/>
      <c r="E232" s="49"/>
      <c r="F232" s="49"/>
      <c r="G232" s="49"/>
      <c r="H232" s="49"/>
      <c r="I232" s="49"/>
      <c r="J232" s="49"/>
    </row>
    <row r="233" spans="1:10" ht="12.75">
      <c r="A233" s="49" t="s">
        <v>221</v>
      </c>
      <c r="B233" s="49"/>
      <c r="C233" s="49"/>
      <c r="D233" s="57"/>
      <c r="E233" s="49"/>
      <c r="F233" s="49"/>
      <c r="G233" s="49"/>
      <c r="H233" s="49"/>
      <c r="I233" s="49"/>
      <c r="J233" s="49"/>
    </row>
    <row r="234" spans="1:10" ht="12.75">
      <c r="A234" s="49"/>
      <c r="B234" s="49"/>
      <c r="C234" s="49"/>
      <c r="D234" s="57"/>
      <c r="E234" s="49"/>
      <c r="F234" s="49"/>
      <c r="G234" s="49"/>
      <c r="H234" s="49"/>
      <c r="I234" s="49"/>
      <c r="J234" s="49"/>
    </row>
    <row r="235" spans="1:14" ht="36.75" customHeight="1" thickBot="1">
      <c r="A235" s="50" t="str">
        <f>A1</f>
        <v> 12° Robby Fish Zeehengenfestival - inrichting R.Z.C.</v>
      </c>
      <c r="B235" s="50"/>
      <c r="C235" s="51"/>
      <c r="D235" s="52"/>
      <c r="E235" s="51"/>
      <c r="F235" s="51"/>
      <c r="G235" s="51"/>
      <c r="H235" s="51"/>
      <c r="I235" s="51"/>
      <c r="J235" s="51"/>
      <c r="K235" s="15"/>
      <c r="L235" s="15"/>
      <c r="M235" s="15"/>
      <c r="N235" s="15"/>
    </row>
    <row r="236" spans="1:10" ht="36.75" customHeight="1" thickBot="1">
      <c r="A236" s="53" t="str">
        <f>A2</f>
        <v>   Zaterdag 21 mei 2022 - Blankenberge</v>
      </c>
      <c r="B236" s="53"/>
      <c r="C236" s="54"/>
      <c r="D236" s="55"/>
      <c r="E236" s="54"/>
      <c r="F236" s="56"/>
      <c r="G236" s="56"/>
      <c r="H236" s="56"/>
      <c r="I236" s="56"/>
      <c r="J236" s="49"/>
    </row>
    <row r="237" spans="1:10" ht="13.5" thickBot="1">
      <c r="A237" s="49"/>
      <c r="B237" s="49"/>
      <c r="C237" s="49"/>
      <c r="D237" s="57"/>
      <c r="E237" s="49"/>
      <c r="F237" s="49"/>
      <c r="G237" s="49"/>
      <c r="H237" s="49"/>
      <c r="I237" s="49"/>
      <c r="J237" s="49"/>
    </row>
    <row r="238" spans="1:10" ht="36.75" customHeight="1" thickBot="1">
      <c r="A238" s="58" t="s">
        <v>37</v>
      </c>
      <c r="B238" s="59" t="s">
        <v>187</v>
      </c>
      <c r="C238" s="60" t="str">
        <f>VLOOKUP($A238,Boten!$A$2:$B$26,2,FALSE)</f>
        <v>Niko</v>
      </c>
      <c r="D238" s="61"/>
      <c r="E238" s="62"/>
      <c r="F238" s="56"/>
      <c r="G238" s="56"/>
      <c r="H238" s="56"/>
      <c r="I238" s="56"/>
      <c r="J238" s="56"/>
    </row>
    <row r="239" spans="1:10" ht="13.5" thickBot="1">
      <c r="A239" s="49"/>
      <c r="B239" s="49"/>
      <c r="C239" s="49"/>
      <c r="D239" s="57"/>
      <c r="E239" s="49"/>
      <c r="F239" s="49"/>
      <c r="G239" s="49"/>
      <c r="H239" s="49"/>
      <c r="I239" s="49"/>
      <c r="J239" s="49"/>
    </row>
    <row r="240" spans="1:10" ht="22.5" customHeight="1" thickBot="1">
      <c r="A240" s="63" t="s">
        <v>188</v>
      </c>
      <c r="B240" s="63" t="s">
        <v>189</v>
      </c>
      <c r="C240" s="64" t="s">
        <v>194</v>
      </c>
      <c r="D240" s="63" t="s">
        <v>192</v>
      </c>
      <c r="E240" s="65" t="s">
        <v>195</v>
      </c>
      <c r="F240" s="63" t="s">
        <v>190</v>
      </c>
      <c r="G240" s="66" t="s">
        <v>183</v>
      </c>
      <c r="H240" s="83" t="s">
        <v>197</v>
      </c>
      <c r="I240" s="63" t="s">
        <v>191</v>
      </c>
      <c r="J240" s="64" t="s">
        <v>196</v>
      </c>
    </row>
    <row r="241" spans="1:10" ht="34.5" customHeight="1" thickBot="1">
      <c r="A241" s="228" t="s">
        <v>98</v>
      </c>
      <c r="B241" s="229">
        <f>VLOOKUP($A241,Loting!$A$2:$E$126,2,FALSE)</f>
        <v>36</v>
      </c>
      <c r="C241" s="230" t="str">
        <f>VLOOKUP($B241,Deelnemers!$A$3:$E$146,2,FALSE)</f>
        <v>Van Sandt Fonne</v>
      </c>
      <c r="D241" s="231" t="str">
        <f>VLOOKUP($B241,Deelnemers!$A$3:$E$146,3,FALSE)</f>
        <v>T06</v>
      </c>
      <c r="E241" s="232" t="str">
        <f>VLOOKUP($B241,Deelnemers!$A$3:$E$146,4,FALSE)</f>
        <v>Robbyfish B</v>
      </c>
      <c r="F241" s="233"/>
      <c r="G241" s="234"/>
      <c r="H241" s="235"/>
      <c r="I241" s="235"/>
      <c r="J241" s="236" t="str">
        <f>VLOOKUP($B241,Deelnemers!$A$3:$E$146,5,FALSE)</f>
        <v>senior</v>
      </c>
    </row>
    <row r="242" spans="1:10" ht="34.5" customHeight="1" thickBot="1">
      <c r="A242" s="67" t="s">
        <v>99</v>
      </c>
      <c r="B242" s="89">
        <f>VLOOKUP($A242,Loting!$A$2:$E$126,2,FALSE)</f>
        <v>8</v>
      </c>
      <c r="C242" s="86" t="str">
        <f>VLOOKUP($B242,Deelnemers!$A$3:$E$146,2,FALSE)</f>
        <v>Buls Wilfried</v>
      </c>
      <c r="D242" s="87" t="str">
        <f>VLOOKUP($B242,Deelnemers!$A$3:$E$146,3,FALSE)</f>
        <v>T02</v>
      </c>
      <c r="E242" s="88" t="str">
        <f>VLOOKUP($B242,Deelnemers!$A$3:$E$146,4,FALSE)</f>
        <v>Tubertini België A</v>
      </c>
      <c r="F242" s="69"/>
      <c r="G242" s="94"/>
      <c r="H242" s="95"/>
      <c r="I242" s="95"/>
      <c r="J242" s="96" t="str">
        <f>VLOOKUP($B242,Deelnemers!$A$3:$E$146,5,FALSE)</f>
        <v>veteraan</v>
      </c>
    </row>
    <row r="243" spans="1:10" ht="34.5" customHeight="1" thickBot="1">
      <c r="A243" s="67" t="s">
        <v>100</v>
      </c>
      <c r="B243" s="89">
        <f>VLOOKUP($A243,Loting!$A$2:$E$126,2,FALSE)</f>
        <v>60</v>
      </c>
      <c r="C243" s="86" t="str">
        <f>VLOOKUP($B243,Deelnemers!$A$3:$E$146,2,FALSE)</f>
        <v>Jacobs Gunther</v>
      </c>
      <c r="D243" s="87" t="str">
        <f>VLOOKUP($B243,Deelnemers!$A$3:$E$146,3,FALSE)</f>
        <v>T10</v>
      </c>
      <c r="E243" s="88" t="str">
        <f>VLOOKUP($B243,Deelnemers!$A$3:$E$146,4,FALSE)</f>
        <v>VTE Ekeren A</v>
      </c>
      <c r="F243" s="69"/>
      <c r="G243" s="94"/>
      <c r="H243" s="95"/>
      <c r="I243" s="95"/>
      <c r="J243" s="96" t="str">
        <f>VLOOKUP($B243,Deelnemers!$A$3:$E$146,5,FALSE)</f>
        <v>senior</v>
      </c>
    </row>
    <row r="244" spans="1:10" ht="34.5" customHeight="1" thickBot="1">
      <c r="A244" s="67" t="s">
        <v>101</v>
      </c>
      <c r="B244" s="89">
        <f>VLOOKUP($A244,Loting!$A$2:$E$126,2,FALSE)</f>
        <v>14</v>
      </c>
      <c r="C244" s="86" t="str">
        <f>VLOOKUP($B244,Deelnemers!$A$3:$E$146,2,FALSE)</f>
        <v>Troost Pim</v>
      </c>
      <c r="D244" s="87" t="str">
        <f>VLOOKUP($B244,Deelnemers!$A$3:$E$146,3,FALSE)</f>
        <v>T03</v>
      </c>
      <c r="E244" s="88" t="str">
        <f>VLOOKUP($B244,Deelnemers!$A$3:$E$146,4,FALSE)</f>
        <v>Tubertini NL</v>
      </c>
      <c r="F244" s="69"/>
      <c r="G244" s="94"/>
      <c r="H244" s="95"/>
      <c r="I244" s="95"/>
      <c r="J244" s="96" t="str">
        <f>VLOOKUP($B244,Deelnemers!$A$3:$E$146,5,FALSE)</f>
        <v>senior</v>
      </c>
    </row>
    <row r="245" spans="1:10" ht="34.5" customHeight="1" thickBot="1">
      <c r="A245" s="67" t="s">
        <v>102</v>
      </c>
      <c r="B245" s="89">
        <f>VLOOKUP($A245,Loting!$A$2:$E$126,2,FALSE)</f>
        <v>46</v>
      </c>
      <c r="C245" s="86" t="str">
        <f>VLOOKUP($B245,Deelnemers!$A$3:$E$146,2,FALSE)</f>
        <v>van Wanrooij Mark</v>
      </c>
      <c r="D245" s="87" t="str">
        <f>VLOOKUP($B245,Deelnemers!$A$3:$E$146,3,FALSE)</f>
        <v>T08</v>
      </c>
      <c r="E245" s="88" t="str">
        <f>VLOOKUP($B245,Deelnemers!$A$3:$E$146,4,FALSE)</f>
        <v>Noordzeevissers NL</v>
      </c>
      <c r="F245" s="69"/>
      <c r="G245" s="94"/>
      <c r="H245" s="95"/>
      <c r="I245" s="95"/>
      <c r="J245" s="96" t="str">
        <f>VLOOKUP($B245,Deelnemers!$A$3:$E$146,5,FALSE)</f>
        <v>senior</v>
      </c>
    </row>
    <row r="246" spans="1:10" ht="34.5" customHeight="1">
      <c r="A246" s="67"/>
      <c r="B246" s="89"/>
      <c r="C246" s="86"/>
      <c r="D246" s="87"/>
      <c r="E246" s="88"/>
      <c r="F246" s="69"/>
      <c r="G246" s="94"/>
      <c r="H246" s="95"/>
      <c r="I246" s="95"/>
      <c r="J246" s="96"/>
    </row>
    <row r="247" spans="1:10" ht="34.5" customHeight="1" thickBot="1">
      <c r="A247" s="76"/>
      <c r="B247" s="77"/>
      <c r="C247" s="77"/>
      <c r="D247" s="78"/>
      <c r="E247" s="79"/>
      <c r="F247" s="80"/>
      <c r="G247" s="76"/>
      <c r="H247" s="77"/>
      <c r="I247" s="77"/>
      <c r="J247" s="81"/>
    </row>
    <row r="248" spans="1:10" ht="18" customHeight="1">
      <c r="A248" s="82" t="s">
        <v>193</v>
      </c>
      <c r="B248" s="49"/>
      <c r="C248" s="49"/>
      <c r="D248" s="57"/>
      <c r="E248" s="49"/>
      <c r="F248" s="49"/>
      <c r="G248" s="49"/>
      <c r="H248" s="49"/>
      <c r="I248" s="49"/>
      <c r="J248" s="49"/>
    </row>
    <row r="249" spans="1:10" ht="12.75">
      <c r="A249" s="49"/>
      <c r="B249" s="49"/>
      <c r="C249" s="49"/>
      <c r="D249" s="57"/>
      <c r="E249" s="49"/>
      <c r="F249" s="49"/>
      <c r="G249" s="49"/>
      <c r="H249" s="49"/>
      <c r="I249" s="49"/>
      <c r="J249" s="49"/>
    </row>
    <row r="250" spans="1:10" ht="12.75">
      <c r="A250" s="49" t="s">
        <v>206</v>
      </c>
      <c r="B250" s="49"/>
      <c r="C250" s="49"/>
      <c r="D250" s="57"/>
      <c r="E250" s="49"/>
      <c r="F250" s="49"/>
      <c r="G250" s="49"/>
      <c r="H250" s="49"/>
      <c r="I250" s="49"/>
      <c r="J250" s="49"/>
    </row>
    <row r="251" spans="1:10" ht="12.75">
      <c r="A251" s="49" t="s">
        <v>207</v>
      </c>
      <c r="B251" s="49"/>
      <c r="C251" s="49"/>
      <c r="D251" s="57"/>
      <c r="E251" s="49"/>
      <c r="F251" s="49"/>
      <c r="G251" s="49"/>
      <c r="H251" s="49"/>
      <c r="I251" s="49"/>
      <c r="J251" s="49"/>
    </row>
    <row r="252" spans="1:10" ht="12.75">
      <c r="A252" s="49" t="s">
        <v>221</v>
      </c>
      <c r="B252" s="49"/>
      <c r="C252" s="49"/>
      <c r="D252" s="57"/>
      <c r="E252" s="49"/>
      <c r="F252" s="49"/>
      <c r="G252" s="49"/>
      <c r="H252" s="49"/>
      <c r="I252" s="49"/>
      <c r="J252" s="49"/>
    </row>
    <row r="253" spans="1:10" ht="12.75">
      <c r="A253" s="49"/>
      <c r="B253" s="49"/>
      <c r="C253" s="49"/>
      <c r="D253" s="57"/>
      <c r="E253" s="49"/>
      <c r="F253" s="49"/>
      <c r="G253" s="49"/>
      <c r="H253" s="49"/>
      <c r="I253" s="49"/>
      <c r="J253" s="49"/>
    </row>
    <row r="254" spans="1:14" ht="36.75" customHeight="1" thickBot="1">
      <c r="A254" s="50" t="str">
        <f>A1</f>
        <v> 12° Robby Fish Zeehengenfestival - inrichting R.Z.C.</v>
      </c>
      <c r="B254" s="50"/>
      <c r="C254" s="51"/>
      <c r="D254" s="52"/>
      <c r="E254" s="51"/>
      <c r="F254" s="51"/>
      <c r="G254" s="51"/>
      <c r="H254" s="51"/>
      <c r="I254" s="51"/>
      <c r="J254" s="51"/>
      <c r="K254" s="15"/>
      <c r="L254" s="15"/>
      <c r="M254" s="15"/>
      <c r="N254" s="15"/>
    </row>
    <row r="255" spans="1:10" ht="36.75" customHeight="1" thickBot="1">
      <c r="A255" s="53" t="str">
        <f>A2</f>
        <v>   Zaterdag 21 mei 2022 - Blankenberge</v>
      </c>
      <c r="B255" s="53"/>
      <c r="C255" s="54"/>
      <c r="D255" s="55"/>
      <c r="E255" s="54"/>
      <c r="F255" s="56"/>
      <c r="G255" s="56"/>
      <c r="H255" s="56"/>
      <c r="I255" s="56"/>
      <c r="J255" s="49"/>
    </row>
    <row r="256" spans="1:10" ht="13.5" thickBot="1">
      <c r="A256" s="49"/>
      <c r="B256" s="49"/>
      <c r="C256" s="49"/>
      <c r="D256" s="57"/>
      <c r="E256" s="49"/>
      <c r="F256" s="49"/>
      <c r="G256" s="49"/>
      <c r="H256" s="49"/>
      <c r="I256" s="49"/>
      <c r="J256" s="49"/>
    </row>
    <row r="257" spans="1:10" ht="36.75" customHeight="1" thickBot="1">
      <c r="A257" s="58" t="s">
        <v>38</v>
      </c>
      <c r="B257" s="59" t="s">
        <v>187</v>
      </c>
      <c r="C257" s="60" t="str">
        <f>VLOOKUP($A257,Boten!$A$2:$B$26,2,FALSE)</f>
        <v>Reserve</v>
      </c>
      <c r="D257" s="61"/>
      <c r="E257" s="62"/>
      <c r="F257" s="56"/>
      <c r="G257" s="56"/>
      <c r="H257" s="56"/>
      <c r="I257" s="56"/>
      <c r="J257" s="56"/>
    </row>
    <row r="258" spans="1:10" ht="13.5" thickBot="1">
      <c r="A258" s="49"/>
      <c r="B258" s="49"/>
      <c r="C258" s="49"/>
      <c r="D258" s="57"/>
      <c r="E258" s="49"/>
      <c r="F258" s="49"/>
      <c r="G258" s="49"/>
      <c r="H258" s="49"/>
      <c r="I258" s="49"/>
      <c r="J258" s="49"/>
    </row>
    <row r="259" spans="1:10" ht="22.5" customHeight="1" thickBot="1">
      <c r="A259" s="63" t="s">
        <v>188</v>
      </c>
      <c r="B259" s="63" t="s">
        <v>189</v>
      </c>
      <c r="C259" s="64" t="s">
        <v>194</v>
      </c>
      <c r="D259" s="63" t="s">
        <v>192</v>
      </c>
      <c r="E259" s="65" t="s">
        <v>195</v>
      </c>
      <c r="F259" s="63" t="s">
        <v>190</v>
      </c>
      <c r="G259" s="66" t="s">
        <v>183</v>
      </c>
      <c r="H259" s="83" t="s">
        <v>197</v>
      </c>
      <c r="I259" s="63" t="s">
        <v>191</v>
      </c>
      <c r="J259" s="64" t="s">
        <v>196</v>
      </c>
    </row>
    <row r="260" spans="1:10" ht="34.5" customHeight="1" thickBot="1">
      <c r="A260" s="67" t="s">
        <v>103</v>
      </c>
      <c r="B260" s="89">
        <f>VLOOKUP($A260,Loting!$A$2:$E$126,2,FALSE)</f>
        <v>49</v>
      </c>
      <c r="C260" s="86" t="str">
        <f>VLOOKUP($B260,Deelnemers!$A$2:$E$146,2,FALSE)</f>
        <v>Schoonen Jan</v>
      </c>
      <c r="D260" s="87" t="str">
        <f>VLOOKUP($B260,Deelnemers!$A$2:$E$146,3,FALSE)</f>
        <v>T08</v>
      </c>
      <c r="E260" s="88" t="str">
        <f>VLOOKUP($B260,Deelnemers!$A$2:$E$146,4,FALSE)</f>
        <v>Noordzeevissers NL</v>
      </c>
      <c r="F260" s="69"/>
      <c r="G260" s="94"/>
      <c r="H260" s="95"/>
      <c r="I260" s="95"/>
      <c r="J260" s="96" t="str">
        <f>VLOOKUP($B260,Deelnemers!$A$2:$E$146,5,FALSE)</f>
        <v>veteraan</v>
      </c>
    </row>
    <row r="261" spans="1:10" ht="34.5" customHeight="1" thickBot="1">
      <c r="A261" s="67" t="s">
        <v>104</v>
      </c>
      <c r="B261" s="89">
        <f>VLOOKUP($A261,Loting!$A$2:$E$126,2,FALSE)</f>
        <v>0</v>
      </c>
      <c r="C261" s="86" t="e">
        <f>VLOOKUP($B261,Deelnemers!$A$3:$E$146,2,FALSE)</f>
        <v>#N/A</v>
      </c>
      <c r="D261" s="87" t="e">
        <f>VLOOKUP($B261,Deelnemers!$A$3:$E$146,3,FALSE)</f>
        <v>#N/A</v>
      </c>
      <c r="E261" s="88" t="e">
        <f>VLOOKUP($B261,Deelnemers!$A$3:$E$146,4,FALSE)</f>
        <v>#N/A</v>
      </c>
      <c r="F261" s="69"/>
      <c r="G261" s="94"/>
      <c r="H261" s="95"/>
      <c r="I261" s="95"/>
      <c r="J261" s="96" t="e">
        <f>VLOOKUP($B261,Deelnemers!$A$3:$E$146,5,FALSE)</f>
        <v>#N/A</v>
      </c>
    </row>
    <row r="262" spans="1:10" ht="34.5" customHeight="1" thickBot="1">
      <c r="A262" s="67" t="s">
        <v>105</v>
      </c>
      <c r="B262" s="89">
        <f>VLOOKUP($A262,Loting!$A$2:$E$126,2,FALSE)</f>
        <v>0</v>
      </c>
      <c r="C262" s="86" t="e">
        <f>VLOOKUP($B262,Deelnemers!$A$3:$E$146,2,FALSE)</f>
        <v>#N/A</v>
      </c>
      <c r="D262" s="87" t="e">
        <f>VLOOKUP($B262,Deelnemers!$A$3:$E$146,3,FALSE)</f>
        <v>#N/A</v>
      </c>
      <c r="E262" s="88" t="e">
        <f>VLOOKUP($B262,Deelnemers!$A$3:$E$146,4,FALSE)</f>
        <v>#N/A</v>
      </c>
      <c r="F262" s="69"/>
      <c r="G262" s="94"/>
      <c r="H262" s="95"/>
      <c r="I262" s="95"/>
      <c r="J262" s="96" t="e">
        <f>VLOOKUP($B262,Deelnemers!$A$3:$E$146,5,FALSE)</f>
        <v>#N/A</v>
      </c>
    </row>
    <row r="263" spans="1:10" ht="34.5" customHeight="1" thickBot="1">
      <c r="A263" s="67" t="s">
        <v>106</v>
      </c>
      <c r="B263" s="89">
        <f>VLOOKUP($A263,Loting!$A$2:$E$126,2,FALSE)</f>
        <v>0</v>
      </c>
      <c r="C263" s="86" t="e">
        <f>VLOOKUP($B263,Deelnemers!$A$3:$E$146,2,FALSE)</f>
        <v>#N/A</v>
      </c>
      <c r="D263" s="87" t="e">
        <f>VLOOKUP($B263,Deelnemers!$A$3:$E$146,3,FALSE)</f>
        <v>#N/A</v>
      </c>
      <c r="E263" s="88" t="e">
        <f>VLOOKUP($B263,Deelnemers!$A$3:$E$146,4,FALSE)</f>
        <v>#N/A</v>
      </c>
      <c r="F263" s="69"/>
      <c r="G263" s="94"/>
      <c r="H263" s="95"/>
      <c r="I263" s="95"/>
      <c r="J263" s="96" t="e">
        <f>VLOOKUP($B263,Deelnemers!$A$3:$E$146,5,FALSE)</f>
        <v>#N/A</v>
      </c>
    </row>
    <row r="264" spans="1:10" ht="34.5" customHeight="1">
      <c r="A264" s="67" t="s">
        <v>107</v>
      </c>
      <c r="B264" s="89">
        <f>VLOOKUP($A264,Loting!$A$2:$E$126,2,FALSE)</f>
        <v>0</v>
      </c>
      <c r="C264" s="86" t="e">
        <f>VLOOKUP($B264,Deelnemers!$A$3:$E$146,2,FALSE)</f>
        <v>#N/A</v>
      </c>
      <c r="D264" s="87" t="e">
        <f>VLOOKUP($B264,Deelnemers!$A$3:$E$146,3,FALSE)</f>
        <v>#N/A</v>
      </c>
      <c r="E264" s="88" t="e">
        <f>VLOOKUP($B264,Deelnemers!$A$3:$E$146,4,FALSE)</f>
        <v>#N/A</v>
      </c>
      <c r="F264" s="69"/>
      <c r="G264" s="94"/>
      <c r="H264" s="95"/>
      <c r="I264" s="95"/>
      <c r="J264" s="96" t="e">
        <f>VLOOKUP($B264,Deelnemers!$A$3:$E$146,5,FALSE)</f>
        <v>#N/A</v>
      </c>
    </row>
    <row r="265" spans="1:10" ht="34.5" customHeight="1">
      <c r="A265" s="73"/>
      <c r="B265" s="68"/>
      <c r="C265" s="84"/>
      <c r="D265" s="74"/>
      <c r="E265" s="75"/>
      <c r="F265" s="70"/>
      <c r="G265" s="73"/>
      <c r="H265" s="71"/>
      <c r="I265" s="71"/>
      <c r="J265" s="72"/>
    </row>
    <row r="266" spans="1:10" ht="34.5" customHeight="1">
      <c r="A266" s="73"/>
      <c r="B266" s="68"/>
      <c r="C266" s="84"/>
      <c r="D266" s="74"/>
      <c r="E266" s="75"/>
      <c r="F266" s="70"/>
      <c r="G266" s="73"/>
      <c r="H266" s="71"/>
      <c r="I266" s="71"/>
      <c r="J266" s="72"/>
    </row>
    <row r="267" spans="1:10" ht="34.5" customHeight="1" thickBot="1">
      <c r="A267" s="76"/>
      <c r="B267" s="77"/>
      <c r="C267" s="77"/>
      <c r="D267" s="78"/>
      <c r="E267" s="79"/>
      <c r="F267" s="80"/>
      <c r="G267" s="76"/>
      <c r="H267" s="77"/>
      <c r="I267" s="77"/>
      <c r="J267" s="81"/>
    </row>
    <row r="268" spans="1:10" ht="18" customHeight="1">
      <c r="A268" s="82" t="s">
        <v>193</v>
      </c>
      <c r="B268" s="49"/>
      <c r="C268" s="49"/>
      <c r="D268" s="57"/>
      <c r="E268" s="49"/>
      <c r="F268" s="49"/>
      <c r="G268" s="49"/>
      <c r="H268" s="49"/>
      <c r="I268" s="49"/>
      <c r="J268" s="49"/>
    </row>
    <row r="269" spans="1:10" ht="12.75">
      <c r="A269" s="49"/>
      <c r="B269" s="49"/>
      <c r="C269" s="49"/>
      <c r="D269" s="57"/>
      <c r="E269" s="49"/>
      <c r="F269" s="49"/>
      <c r="G269" s="49"/>
      <c r="H269" s="49"/>
      <c r="I269" s="49"/>
      <c r="J269" s="49"/>
    </row>
    <row r="270" spans="1:10" ht="12.75">
      <c r="A270" s="49" t="s">
        <v>206</v>
      </c>
      <c r="B270" s="49"/>
      <c r="C270" s="49"/>
      <c r="D270" s="57"/>
      <c r="E270" s="49"/>
      <c r="F270" s="49"/>
      <c r="G270" s="49"/>
      <c r="H270" s="49"/>
      <c r="I270" s="49"/>
      <c r="J270" s="49"/>
    </row>
    <row r="271" spans="1:10" ht="12.75">
      <c r="A271" s="49" t="s">
        <v>207</v>
      </c>
      <c r="B271" s="49"/>
      <c r="C271" s="49"/>
      <c r="D271" s="57"/>
      <c r="E271" s="49"/>
      <c r="F271" s="49"/>
      <c r="G271" s="49"/>
      <c r="H271" s="49"/>
      <c r="I271" s="49"/>
      <c r="J271" s="49"/>
    </row>
    <row r="272" spans="1:10" ht="12.75">
      <c r="A272" s="49" t="s">
        <v>221</v>
      </c>
      <c r="B272" s="49"/>
      <c r="C272" s="49"/>
      <c r="D272" s="57"/>
      <c r="E272" s="49"/>
      <c r="F272" s="49"/>
      <c r="G272" s="49"/>
      <c r="H272" s="49"/>
      <c r="I272" s="49"/>
      <c r="J272" s="49"/>
    </row>
    <row r="273" spans="1:10" ht="12.75">
      <c r="A273" s="49"/>
      <c r="B273" s="49"/>
      <c r="C273" s="49"/>
      <c r="D273" s="57"/>
      <c r="E273" s="49"/>
      <c r="F273" s="49"/>
      <c r="G273" s="49"/>
      <c r="H273" s="49"/>
      <c r="I273" s="49"/>
      <c r="J273" s="49"/>
    </row>
    <row r="274" spans="1:14" ht="36.75" customHeight="1" thickBot="1">
      <c r="A274" s="50" t="str">
        <f>A1</f>
        <v> 12° Robby Fish Zeehengenfestival - inrichting R.Z.C.</v>
      </c>
      <c r="B274" s="50"/>
      <c r="C274" s="51"/>
      <c r="D274" s="52"/>
      <c r="E274" s="51"/>
      <c r="F274" s="51"/>
      <c r="G274" s="51"/>
      <c r="H274" s="51"/>
      <c r="I274" s="51"/>
      <c r="J274" s="51"/>
      <c r="K274" s="15"/>
      <c r="L274" s="15"/>
      <c r="M274" s="15"/>
      <c r="N274" s="15"/>
    </row>
    <row r="275" spans="1:10" ht="36.75" customHeight="1" thickBot="1">
      <c r="A275" s="53" t="str">
        <f>A2</f>
        <v>   Zaterdag 21 mei 2022 - Blankenberge</v>
      </c>
      <c r="B275" s="53"/>
      <c r="C275" s="54"/>
      <c r="D275" s="55"/>
      <c r="E275" s="54"/>
      <c r="F275" s="56"/>
      <c r="G275" s="56"/>
      <c r="H275" s="56"/>
      <c r="I275" s="56"/>
      <c r="J275" s="49"/>
    </row>
    <row r="276" spans="1:10" ht="13.5" thickBot="1">
      <c r="A276" s="49"/>
      <c r="B276" s="49"/>
      <c r="C276" s="49"/>
      <c r="D276" s="57"/>
      <c r="E276" s="49"/>
      <c r="F276" s="49"/>
      <c r="G276" s="49"/>
      <c r="H276" s="49"/>
      <c r="I276" s="49"/>
      <c r="J276" s="49"/>
    </row>
    <row r="277" spans="1:10" ht="36.75" customHeight="1" thickBot="1">
      <c r="A277" s="58" t="s">
        <v>39</v>
      </c>
      <c r="B277" s="59" t="s">
        <v>187</v>
      </c>
      <c r="C277" s="60">
        <f>VLOOKUP($A277,Boten!$A$2:$B$26,2,FALSE)</f>
        <v>0</v>
      </c>
      <c r="D277" s="61"/>
      <c r="E277" s="62"/>
      <c r="F277" s="56"/>
      <c r="G277" s="56"/>
      <c r="H277" s="56"/>
      <c r="I277" s="56"/>
      <c r="J277" s="56"/>
    </row>
    <row r="278" spans="1:10" ht="13.5" thickBot="1">
      <c r="A278" s="49"/>
      <c r="B278" s="49"/>
      <c r="C278" s="49"/>
      <c r="D278" s="57"/>
      <c r="E278" s="49"/>
      <c r="F278" s="49"/>
      <c r="G278" s="49"/>
      <c r="H278" s="49"/>
      <c r="I278" s="49"/>
      <c r="J278" s="49"/>
    </row>
    <row r="279" spans="1:10" ht="22.5" customHeight="1" thickBot="1">
      <c r="A279" s="63" t="s">
        <v>188</v>
      </c>
      <c r="B279" s="63" t="s">
        <v>189</v>
      </c>
      <c r="C279" s="64" t="s">
        <v>194</v>
      </c>
      <c r="D279" s="63" t="s">
        <v>192</v>
      </c>
      <c r="E279" s="65" t="s">
        <v>195</v>
      </c>
      <c r="F279" s="63" t="s">
        <v>190</v>
      </c>
      <c r="G279" s="66" t="s">
        <v>183</v>
      </c>
      <c r="H279" s="83" t="s">
        <v>197</v>
      </c>
      <c r="I279" s="63" t="s">
        <v>191</v>
      </c>
      <c r="J279" s="64" t="s">
        <v>196</v>
      </c>
    </row>
    <row r="280" spans="1:10" ht="34.5" customHeight="1" thickBot="1">
      <c r="A280" s="67" t="s">
        <v>108</v>
      </c>
      <c r="B280" s="89">
        <f>VLOOKUP($A280,Loting!$A$2:$E$126,2,FALSE)</f>
        <v>0</v>
      </c>
      <c r="C280" s="86" t="e">
        <f>VLOOKUP($B280,Deelnemers!$A$3:$E$146,2,FALSE)</f>
        <v>#N/A</v>
      </c>
      <c r="D280" s="87" t="e">
        <f>VLOOKUP($B280,Deelnemers!$A$3:$E$146,3,FALSE)</f>
        <v>#N/A</v>
      </c>
      <c r="E280" s="88" t="e">
        <f>VLOOKUP($B280,Deelnemers!$A$3:$E$146,4,FALSE)</f>
        <v>#N/A</v>
      </c>
      <c r="F280" s="69"/>
      <c r="G280" s="94"/>
      <c r="H280" s="95"/>
      <c r="I280" s="95"/>
      <c r="J280" s="96" t="e">
        <f>VLOOKUP($B280,Deelnemers!$A$3:$E$146,5,FALSE)</f>
        <v>#N/A</v>
      </c>
    </row>
    <row r="281" spans="1:10" ht="34.5" customHeight="1" thickBot="1">
      <c r="A281" s="67" t="s">
        <v>109</v>
      </c>
      <c r="B281" s="89">
        <f>VLOOKUP($A281,Loting!$A$2:$E$126,2,FALSE)</f>
        <v>0</v>
      </c>
      <c r="C281" s="86" t="e">
        <f>VLOOKUP($B281,Deelnemers!$A$3:$E$146,2,FALSE)</f>
        <v>#N/A</v>
      </c>
      <c r="D281" s="87" t="e">
        <f>VLOOKUP($B281,Deelnemers!$A$3:$E$146,3,FALSE)</f>
        <v>#N/A</v>
      </c>
      <c r="E281" s="88" t="e">
        <f>VLOOKUP($B281,Deelnemers!$A$3:$E$146,4,FALSE)</f>
        <v>#N/A</v>
      </c>
      <c r="F281" s="69"/>
      <c r="G281" s="94"/>
      <c r="H281" s="95"/>
      <c r="I281" s="95"/>
      <c r="J281" s="96" t="e">
        <f>VLOOKUP($B281,Deelnemers!$A$3:$E$146,5,FALSE)</f>
        <v>#N/A</v>
      </c>
    </row>
    <row r="282" spans="1:10" ht="34.5" customHeight="1" thickBot="1">
      <c r="A282" s="67" t="s">
        <v>110</v>
      </c>
      <c r="B282" s="89">
        <f>VLOOKUP($A282,Loting!$A$2:$E$126,2,FALSE)</f>
        <v>0</v>
      </c>
      <c r="C282" s="86" t="e">
        <f>VLOOKUP($B282,Deelnemers!$A$3:$E$146,2,FALSE)</f>
        <v>#N/A</v>
      </c>
      <c r="D282" s="87" t="e">
        <f>VLOOKUP($B282,Deelnemers!$A$3:$E$146,3,FALSE)</f>
        <v>#N/A</v>
      </c>
      <c r="E282" s="88" t="e">
        <f>VLOOKUP($B282,Deelnemers!$A$3:$E$146,4,FALSE)</f>
        <v>#N/A</v>
      </c>
      <c r="F282" s="69"/>
      <c r="G282" s="94"/>
      <c r="H282" s="95"/>
      <c r="I282" s="95"/>
      <c r="J282" s="96" t="e">
        <f>VLOOKUP($B282,Deelnemers!$A$3:$E$146,5,FALSE)</f>
        <v>#N/A</v>
      </c>
    </row>
    <row r="283" spans="1:10" ht="34.5" customHeight="1" thickBot="1">
      <c r="A283" s="67" t="s">
        <v>111</v>
      </c>
      <c r="B283" s="89">
        <f>VLOOKUP($A283,Loting!$A$2:$E$126,2,FALSE)</f>
        <v>0</v>
      </c>
      <c r="C283" s="86" t="e">
        <f>VLOOKUP($B283,Deelnemers!$A$3:$E$146,2,FALSE)</f>
        <v>#N/A</v>
      </c>
      <c r="D283" s="87" t="e">
        <f>VLOOKUP($B283,Deelnemers!$A$3:$E$146,3,FALSE)</f>
        <v>#N/A</v>
      </c>
      <c r="E283" s="88" t="e">
        <f>VLOOKUP($B283,Deelnemers!$A$3:$E$146,4,FALSE)</f>
        <v>#N/A</v>
      </c>
      <c r="F283" s="69"/>
      <c r="G283" s="94"/>
      <c r="H283" s="95"/>
      <c r="I283" s="95"/>
      <c r="J283" s="96" t="e">
        <f>VLOOKUP($B283,Deelnemers!$A$3:$E$146,5,FALSE)</f>
        <v>#N/A</v>
      </c>
    </row>
    <row r="284" spans="1:10" ht="34.5" customHeight="1" thickBot="1">
      <c r="A284" s="67" t="s">
        <v>112</v>
      </c>
      <c r="B284" s="89">
        <f>VLOOKUP($A284,Loting!$A$2:$E$126,2,FALSE)</f>
        <v>0</v>
      </c>
      <c r="C284" s="86" t="e">
        <f>VLOOKUP($B284,Deelnemers!$A$3:$E$146,2,FALSE)</f>
        <v>#N/A</v>
      </c>
      <c r="D284" s="87" t="e">
        <f>VLOOKUP($B284,Deelnemers!$A$3:$E$146,3,FALSE)</f>
        <v>#N/A</v>
      </c>
      <c r="E284" s="88" t="e">
        <f>VLOOKUP($B284,Deelnemers!$A$3:$E$146,4,FALSE)</f>
        <v>#N/A</v>
      </c>
      <c r="F284" s="69"/>
      <c r="G284" s="94"/>
      <c r="H284" s="95"/>
      <c r="I284" s="95"/>
      <c r="J284" s="96" t="e">
        <f>VLOOKUP($B284,Deelnemers!$A$3:$E$146,5,FALSE)</f>
        <v>#N/A</v>
      </c>
    </row>
    <row r="285" spans="1:10" ht="34.5" customHeight="1">
      <c r="A285" s="67"/>
      <c r="B285" s="89"/>
      <c r="C285" s="86"/>
      <c r="D285" s="87"/>
      <c r="E285" s="88"/>
      <c r="F285" s="69"/>
      <c r="G285" s="94"/>
      <c r="H285" s="95"/>
      <c r="I285" s="95"/>
      <c r="J285" s="96"/>
    </row>
    <row r="286" spans="1:10" ht="34.5" customHeight="1" thickBot="1">
      <c r="A286" s="76"/>
      <c r="B286" s="77"/>
      <c r="C286" s="77"/>
      <c r="D286" s="78"/>
      <c r="E286" s="79"/>
      <c r="F286" s="80"/>
      <c r="G286" s="76"/>
      <c r="H286" s="77"/>
      <c r="I286" s="77"/>
      <c r="J286" s="81"/>
    </row>
    <row r="287" spans="1:10" ht="18" customHeight="1">
      <c r="A287" s="82" t="s">
        <v>193</v>
      </c>
      <c r="B287" s="49"/>
      <c r="C287" s="49"/>
      <c r="D287" s="57"/>
      <c r="E287" s="49"/>
      <c r="F287" s="49"/>
      <c r="G287" s="49"/>
      <c r="H287" s="49"/>
      <c r="I287" s="49"/>
      <c r="J287" s="49"/>
    </row>
    <row r="288" spans="1:10" ht="12.75">
      <c r="A288" s="49"/>
      <c r="B288" s="49"/>
      <c r="C288" s="49"/>
      <c r="D288" s="57"/>
      <c r="E288" s="49"/>
      <c r="F288" s="49"/>
      <c r="G288" s="49"/>
      <c r="H288" s="49"/>
      <c r="I288" s="49"/>
      <c r="J288" s="49"/>
    </row>
    <row r="289" spans="1:10" ht="12.75">
      <c r="A289" s="49" t="s">
        <v>206</v>
      </c>
      <c r="B289" s="49"/>
      <c r="C289" s="49"/>
      <c r="D289" s="57"/>
      <c r="E289" s="49"/>
      <c r="F289" s="49"/>
      <c r="G289" s="49"/>
      <c r="H289" s="49"/>
      <c r="I289" s="49"/>
      <c r="J289" s="49"/>
    </row>
    <row r="290" spans="1:10" ht="12.75">
      <c r="A290" s="49" t="s">
        <v>207</v>
      </c>
      <c r="B290" s="49"/>
      <c r="C290" s="49"/>
      <c r="D290" s="57"/>
      <c r="E290" s="49"/>
      <c r="F290" s="49"/>
      <c r="G290" s="49"/>
      <c r="H290" s="49"/>
      <c r="I290" s="49"/>
      <c r="J290" s="49"/>
    </row>
    <row r="291" spans="1:10" ht="12.75">
      <c r="A291" s="49" t="s">
        <v>221</v>
      </c>
      <c r="B291" s="49"/>
      <c r="C291" s="49"/>
      <c r="D291" s="57"/>
      <c r="E291" s="49"/>
      <c r="F291" s="49"/>
      <c r="G291" s="49"/>
      <c r="H291" s="49"/>
      <c r="I291" s="49"/>
      <c r="J291" s="49"/>
    </row>
    <row r="292" spans="1:10" ht="12.75">
      <c r="A292" s="49"/>
      <c r="B292" s="49"/>
      <c r="C292" s="49"/>
      <c r="D292" s="57"/>
      <c r="E292" s="49"/>
      <c r="F292" s="49"/>
      <c r="G292" s="49"/>
      <c r="H292" s="49"/>
      <c r="I292" s="49"/>
      <c r="J292" s="49"/>
    </row>
    <row r="293" spans="1:14" ht="36.75" customHeight="1" thickBot="1">
      <c r="A293" s="50" t="str">
        <f>A1</f>
        <v> 12° Robby Fish Zeehengenfestival - inrichting R.Z.C.</v>
      </c>
      <c r="B293" s="50"/>
      <c r="C293" s="51"/>
      <c r="D293" s="52"/>
      <c r="E293" s="51"/>
      <c r="F293" s="51"/>
      <c r="G293" s="51"/>
      <c r="H293" s="51"/>
      <c r="I293" s="51"/>
      <c r="J293" s="51"/>
      <c r="K293" s="15"/>
      <c r="L293" s="15"/>
      <c r="M293" s="15"/>
      <c r="N293" s="15"/>
    </row>
    <row r="294" spans="1:10" ht="36.75" customHeight="1" thickBot="1">
      <c r="A294" s="53" t="str">
        <f>A2</f>
        <v>   Zaterdag 21 mei 2022 - Blankenberge</v>
      </c>
      <c r="B294" s="53"/>
      <c r="C294" s="54"/>
      <c r="D294" s="55"/>
      <c r="E294" s="54"/>
      <c r="F294" s="56"/>
      <c r="G294" s="56"/>
      <c r="H294" s="56"/>
      <c r="I294" s="56"/>
      <c r="J294" s="49"/>
    </row>
    <row r="295" spans="1:10" ht="13.5" thickBot="1">
      <c r="A295" s="49"/>
      <c r="B295" s="49"/>
      <c r="C295" s="49"/>
      <c r="D295" s="57"/>
      <c r="E295" s="49"/>
      <c r="F295" s="49"/>
      <c r="G295" s="49"/>
      <c r="H295" s="49"/>
      <c r="I295" s="49"/>
      <c r="J295" s="49"/>
    </row>
    <row r="296" spans="1:10" ht="36.75" customHeight="1" thickBot="1">
      <c r="A296" s="58" t="s">
        <v>40</v>
      </c>
      <c r="B296" s="59" t="s">
        <v>187</v>
      </c>
      <c r="C296" s="60">
        <f>VLOOKUP($A296,Boten!$A$2:$B$26,2,FALSE)</f>
        <v>0</v>
      </c>
      <c r="D296" s="61"/>
      <c r="E296" s="62"/>
      <c r="F296" s="56"/>
      <c r="G296" s="56"/>
      <c r="H296" s="56"/>
      <c r="I296" s="56"/>
      <c r="J296" s="56"/>
    </row>
    <row r="297" spans="1:10" ht="13.5" thickBot="1">
      <c r="A297" s="49"/>
      <c r="B297" s="49"/>
      <c r="C297" s="49"/>
      <c r="D297" s="57"/>
      <c r="E297" s="49"/>
      <c r="F297" s="49"/>
      <c r="G297" s="49"/>
      <c r="H297" s="49"/>
      <c r="I297" s="49"/>
      <c r="J297" s="49"/>
    </row>
    <row r="298" spans="1:10" ht="22.5" customHeight="1" thickBot="1">
      <c r="A298" s="63" t="s">
        <v>188</v>
      </c>
      <c r="B298" s="63" t="s">
        <v>189</v>
      </c>
      <c r="C298" s="64" t="s">
        <v>194</v>
      </c>
      <c r="D298" s="63" t="s">
        <v>192</v>
      </c>
      <c r="E298" s="65" t="s">
        <v>195</v>
      </c>
      <c r="F298" s="63" t="s">
        <v>190</v>
      </c>
      <c r="G298" s="66" t="s">
        <v>183</v>
      </c>
      <c r="H298" s="83" t="s">
        <v>197</v>
      </c>
      <c r="I298" s="63" t="s">
        <v>191</v>
      </c>
      <c r="J298" s="64" t="s">
        <v>196</v>
      </c>
    </row>
    <row r="299" spans="1:10" ht="34.5" customHeight="1" thickBot="1">
      <c r="A299" s="67" t="s">
        <v>113</v>
      </c>
      <c r="B299" s="89">
        <f>VLOOKUP($A299,Loting!$A$2:$E$126,2,FALSE)</f>
        <v>0</v>
      </c>
      <c r="C299" s="86" t="e">
        <f>VLOOKUP($B299,Deelnemers!$A$3:$E$146,2,FALSE)</f>
        <v>#N/A</v>
      </c>
      <c r="D299" s="87" t="e">
        <f>VLOOKUP($B299,Deelnemers!$A$3:$E$146,3,FALSE)</f>
        <v>#N/A</v>
      </c>
      <c r="E299" s="88" t="e">
        <f>VLOOKUP($B299,Deelnemers!$A$3:$E$146,4,FALSE)</f>
        <v>#N/A</v>
      </c>
      <c r="F299" s="69"/>
      <c r="G299" s="94"/>
      <c r="H299" s="95"/>
      <c r="I299" s="95"/>
      <c r="J299" s="96" t="e">
        <f>VLOOKUP($B299,Deelnemers!$A$3:$E$146,5,FALSE)</f>
        <v>#N/A</v>
      </c>
    </row>
    <row r="300" spans="1:10" ht="34.5" customHeight="1" thickBot="1">
      <c r="A300" s="67" t="s">
        <v>114</v>
      </c>
      <c r="B300" s="89">
        <f>VLOOKUP($A300,Loting!$A$2:$E$126,2,FALSE)</f>
        <v>0</v>
      </c>
      <c r="C300" s="86" t="e">
        <f>VLOOKUP($B300,Deelnemers!$A$3:$E$146,2,FALSE)</f>
        <v>#N/A</v>
      </c>
      <c r="D300" s="87" t="e">
        <f>VLOOKUP($B300,Deelnemers!$A$3:$E$146,3,FALSE)</f>
        <v>#N/A</v>
      </c>
      <c r="E300" s="88" t="e">
        <f>VLOOKUP($B300,Deelnemers!$A$3:$E$146,4,FALSE)</f>
        <v>#N/A</v>
      </c>
      <c r="F300" s="69"/>
      <c r="G300" s="94"/>
      <c r="H300" s="95"/>
      <c r="I300" s="95"/>
      <c r="J300" s="96" t="e">
        <f>VLOOKUP($B300,Deelnemers!$A$3:$E$146,5,FALSE)</f>
        <v>#N/A</v>
      </c>
    </row>
    <row r="301" spans="1:10" ht="34.5" customHeight="1" thickBot="1">
      <c r="A301" s="67" t="s">
        <v>115</v>
      </c>
      <c r="B301" s="89">
        <f>VLOOKUP($A301,Loting!$A$2:$E$126,2,FALSE)</f>
        <v>0</v>
      </c>
      <c r="C301" s="86" t="e">
        <f>VLOOKUP($B301,Deelnemers!$A$3:$E$146,2,FALSE)</f>
        <v>#N/A</v>
      </c>
      <c r="D301" s="87" t="e">
        <f>VLOOKUP($B301,Deelnemers!$A$3:$E$146,3,FALSE)</f>
        <v>#N/A</v>
      </c>
      <c r="E301" s="88" t="e">
        <f>VLOOKUP($B301,Deelnemers!$A$3:$E$146,4,FALSE)</f>
        <v>#N/A</v>
      </c>
      <c r="F301" s="69"/>
      <c r="G301" s="94"/>
      <c r="H301" s="95"/>
      <c r="I301" s="95"/>
      <c r="J301" s="96" t="e">
        <f>VLOOKUP($B301,Deelnemers!$A$3:$E$146,5,FALSE)</f>
        <v>#N/A</v>
      </c>
    </row>
    <row r="302" spans="1:10" ht="34.5" customHeight="1" thickBot="1">
      <c r="A302" s="67" t="s">
        <v>116</v>
      </c>
      <c r="B302" s="89">
        <f>VLOOKUP($A302,Loting!$A$2:$E$126,2,FALSE)</f>
        <v>0</v>
      </c>
      <c r="C302" s="86" t="e">
        <f>VLOOKUP($B302,Deelnemers!$A$3:$E$146,2,FALSE)</f>
        <v>#N/A</v>
      </c>
      <c r="D302" s="87" t="e">
        <f>VLOOKUP($B302,Deelnemers!$A$3:$E$146,3,FALSE)</f>
        <v>#N/A</v>
      </c>
      <c r="E302" s="88" t="e">
        <f>VLOOKUP($B302,Deelnemers!$A$3:$E$146,4,FALSE)</f>
        <v>#N/A</v>
      </c>
      <c r="F302" s="69"/>
      <c r="G302" s="94"/>
      <c r="H302" s="95"/>
      <c r="I302" s="95"/>
      <c r="J302" s="96" t="e">
        <f>VLOOKUP($B302,Deelnemers!$A$3:$E$146,5,FALSE)</f>
        <v>#N/A</v>
      </c>
    </row>
    <row r="303" spans="1:10" ht="34.5" customHeight="1" thickBot="1">
      <c r="A303" s="67" t="s">
        <v>117</v>
      </c>
      <c r="B303" s="89">
        <f>VLOOKUP($A303,Loting!$A$2:$E$126,2,FALSE)</f>
        <v>0</v>
      </c>
      <c r="C303" s="86" t="e">
        <f>VLOOKUP($B303,Deelnemers!$A$3:$E$146,2,FALSE)</f>
        <v>#N/A</v>
      </c>
      <c r="D303" s="87" t="e">
        <f>VLOOKUP($B303,Deelnemers!$A$3:$E$146,3,FALSE)</f>
        <v>#N/A</v>
      </c>
      <c r="E303" s="88" t="e">
        <f>VLOOKUP($B303,Deelnemers!$A$3:$E$146,4,FALSE)</f>
        <v>#N/A</v>
      </c>
      <c r="F303" s="69"/>
      <c r="G303" s="94"/>
      <c r="H303" s="95"/>
      <c r="I303" s="95"/>
      <c r="J303" s="96" t="e">
        <f>VLOOKUP($B303,Deelnemers!$A$3:$E$146,5,FALSE)</f>
        <v>#N/A</v>
      </c>
    </row>
    <row r="304" spans="1:10" ht="34.5" customHeight="1">
      <c r="A304" s="67"/>
      <c r="B304" s="89"/>
      <c r="C304" s="86"/>
      <c r="D304" s="87"/>
      <c r="E304" s="88"/>
      <c r="F304" s="69"/>
      <c r="G304" s="94"/>
      <c r="H304" s="95"/>
      <c r="I304" s="95"/>
      <c r="J304" s="96"/>
    </row>
    <row r="305" spans="1:10" ht="34.5" customHeight="1" thickBot="1">
      <c r="A305" s="76"/>
      <c r="B305" s="77"/>
      <c r="C305" s="77"/>
      <c r="D305" s="78"/>
      <c r="E305" s="79"/>
      <c r="F305" s="80"/>
      <c r="G305" s="76"/>
      <c r="H305" s="77"/>
      <c r="I305" s="77"/>
      <c r="J305" s="81"/>
    </row>
    <row r="306" spans="1:10" ht="18" customHeight="1">
      <c r="A306" s="82" t="s">
        <v>193</v>
      </c>
      <c r="B306" s="49"/>
      <c r="C306" s="49"/>
      <c r="D306" s="57"/>
      <c r="E306" s="49"/>
      <c r="F306" s="49"/>
      <c r="G306" s="49"/>
      <c r="H306" s="49"/>
      <c r="I306" s="49"/>
      <c r="J306" s="49"/>
    </row>
    <row r="307" spans="1:10" ht="12.75">
      <c r="A307" s="49"/>
      <c r="B307" s="49"/>
      <c r="C307" s="49"/>
      <c r="D307" s="57"/>
      <c r="E307" s="49"/>
      <c r="F307" s="49"/>
      <c r="G307" s="49"/>
      <c r="H307" s="49"/>
      <c r="I307" s="49"/>
      <c r="J307" s="49"/>
    </row>
    <row r="308" spans="1:10" ht="12.75">
      <c r="A308" s="49" t="s">
        <v>206</v>
      </c>
      <c r="B308" s="49"/>
      <c r="C308" s="49"/>
      <c r="D308" s="57"/>
      <c r="E308" s="49"/>
      <c r="F308" s="49"/>
      <c r="G308" s="49"/>
      <c r="H308" s="49"/>
      <c r="I308" s="49"/>
      <c r="J308" s="49"/>
    </row>
    <row r="309" spans="1:10" ht="12.75">
      <c r="A309" s="49" t="s">
        <v>207</v>
      </c>
      <c r="B309" s="49"/>
      <c r="C309" s="49"/>
      <c r="D309" s="57"/>
      <c r="E309" s="49"/>
      <c r="F309" s="49"/>
      <c r="G309" s="49"/>
      <c r="H309" s="49"/>
      <c r="I309" s="49"/>
      <c r="J309" s="49"/>
    </row>
    <row r="310" spans="1:10" ht="12.75">
      <c r="A310" s="49" t="s">
        <v>221</v>
      </c>
      <c r="B310" s="49"/>
      <c r="C310" s="49"/>
      <c r="D310" s="57"/>
      <c r="E310" s="49"/>
      <c r="F310" s="49"/>
      <c r="G310" s="49"/>
      <c r="H310" s="49"/>
      <c r="I310" s="49"/>
      <c r="J310" s="49"/>
    </row>
    <row r="311" spans="1:10" ht="12.75">
      <c r="A311" s="49"/>
      <c r="B311" s="49"/>
      <c r="C311" s="49"/>
      <c r="D311" s="57"/>
      <c r="E311" s="49"/>
      <c r="F311" s="49"/>
      <c r="G311" s="49"/>
      <c r="H311" s="49"/>
      <c r="I311" s="49"/>
      <c r="J311" s="49"/>
    </row>
    <row r="312" spans="1:14" ht="36.75" customHeight="1" thickBot="1">
      <c r="A312" s="50" t="str">
        <f>A1</f>
        <v> 12° Robby Fish Zeehengenfestival - inrichting R.Z.C.</v>
      </c>
      <c r="B312" s="50"/>
      <c r="C312" s="51"/>
      <c r="D312" s="52"/>
      <c r="E312" s="51"/>
      <c r="F312" s="51"/>
      <c r="G312" s="51"/>
      <c r="H312" s="51"/>
      <c r="I312" s="51"/>
      <c r="J312" s="51"/>
      <c r="K312" s="15"/>
      <c r="L312" s="15"/>
      <c r="M312" s="15"/>
      <c r="N312" s="15"/>
    </row>
    <row r="313" spans="1:10" ht="36.75" customHeight="1" thickBot="1">
      <c r="A313" s="53" t="str">
        <f>A2</f>
        <v>   Zaterdag 21 mei 2022 - Blankenberge</v>
      </c>
      <c r="B313" s="53"/>
      <c r="C313" s="54"/>
      <c r="D313" s="55"/>
      <c r="E313" s="54"/>
      <c r="F313" s="56"/>
      <c r="G313" s="56"/>
      <c r="H313" s="56"/>
      <c r="I313" s="56"/>
      <c r="J313" s="49"/>
    </row>
    <row r="314" spans="1:10" ht="13.5" thickBot="1">
      <c r="A314" s="49"/>
      <c r="B314" s="49"/>
      <c r="C314" s="49"/>
      <c r="D314" s="57"/>
      <c r="E314" s="49"/>
      <c r="F314" s="49"/>
      <c r="G314" s="49"/>
      <c r="H314" s="49"/>
      <c r="I314" s="49"/>
      <c r="J314" s="49"/>
    </row>
    <row r="315" spans="1:10" ht="36.75" customHeight="1" thickBot="1">
      <c r="A315" s="58" t="s">
        <v>41</v>
      </c>
      <c r="B315" s="59" t="s">
        <v>187</v>
      </c>
      <c r="C315" s="60">
        <f>VLOOKUP($A315,Boten!$A$2:$B$26,2,FALSE)</f>
        <v>0</v>
      </c>
      <c r="D315" s="61"/>
      <c r="E315" s="62"/>
      <c r="F315" s="56"/>
      <c r="G315" s="56"/>
      <c r="H315" s="56"/>
      <c r="I315" s="56"/>
      <c r="J315" s="56"/>
    </row>
    <row r="316" spans="1:10" ht="13.5" thickBot="1">
      <c r="A316" s="49"/>
      <c r="B316" s="49"/>
      <c r="C316" s="49"/>
      <c r="D316" s="57"/>
      <c r="E316" s="49"/>
      <c r="F316" s="49"/>
      <c r="G316" s="49"/>
      <c r="H316" s="49"/>
      <c r="I316" s="49"/>
      <c r="J316" s="49"/>
    </row>
    <row r="317" spans="1:10" ht="22.5" customHeight="1" thickBot="1">
      <c r="A317" s="63" t="s">
        <v>188</v>
      </c>
      <c r="B317" s="63" t="s">
        <v>189</v>
      </c>
      <c r="C317" s="64" t="s">
        <v>194</v>
      </c>
      <c r="D317" s="63" t="s">
        <v>192</v>
      </c>
      <c r="E317" s="65" t="s">
        <v>195</v>
      </c>
      <c r="F317" s="63" t="s">
        <v>190</v>
      </c>
      <c r="G317" s="66" t="s">
        <v>183</v>
      </c>
      <c r="H317" s="83" t="s">
        <v>197</v>
      </c>
      <c r="I317" s="63" t="s">
        <v>191</v>
      </c>
      <c r="J317" s="64" t="s">
        <v>196</v>
      </c>
    </row>
    <row r="318" spans="1:10" ht="34.5" customHeight="1" thickBot="1">
      <c r="A318" s="67" t="s">
        <v>118</v>
      </c>
      <c r="B318" s="89">
        <f>VLOOKUP($A318,Loting!$A$2:$E$126,2,FALSE)</f>
        <v>0</v>
      </c>
      <c r="C318" s="86" t="e">
        <f>VLOOKUP($B318,Deelnemers!$A$3:$E$146,2,FALSE)</f>
        <v>#N/A</v>
      </c>
      <c r="D318" s="87" t="e">
        <f>VLOOKUP($B318,Deelnemers!$A$3:$E$146,3,FALSE)</f>
        <v>#N/A</v>
      </c>
      <c r="E318" s="88" t="e">
        <f>VLOOKUP($B318,Deelnemers!$A$3:$E$146,4,FALSE)</f>
        <v>#N/A</v>
      </c>
      <c r="F318" s="69"/>
      <c r="G318" s="94"/>
      <c r="H318" s="95"/>
      <c r="I318" s="95"/>
      <c r="J318" s="96" t="e">
        <f>VLOOKUP($B318,Deelnemers!$A$3:$E$146,5,FALSE)</f>
        <v>#N/A</v>
      </c>
    </row>
    <row r="319" spans="1:10" ht="34.5" customHeight="1" thickBot="1">
      <c r="A319" s="67" t="s">
        <v>119</v>
      </c>
      <c r="B319" s="89">
        <f>VLOOKUP($A319,Loting!$A$2:$E$126,2,FALSE)</f>
        <v>0</v>
      </c>
      <c r="C319" s="86" t="e">
        <f>VLOOKUP($B319,Deelnemers!$A$3:$E$146,2,FALSE)</f>
        <v>#N/A</v>
      </c>
      <c r="D319" s="87" t="e">
        <f>VLOOKUP($B319,Deelnemers!$A$3:$E$146,3,FALSE)</f>
        <v>#N/A</v>
      </c>
      <c r="E319" s="88" t="e">
        <f>VLOOKUP($B319,Deelnemers!$A$3:$E$146,4,FALSE)</f>
        <v>#N/A</v>
      </c>
      <c r="F319" s="69"/>
      <c r="G319" s="94"/>
      <c r="H319" s="95"/>
      <c r="I319" s="95"/>
      <c r="J319" s="96" t="e">
        <f>VLOOKUP($B319,Deelnemers!$A$3:$E$146,5,FALSE)</f>
        <v>#N/A</v>
      </c>
    </row>
    <row r="320" spans="1:10" ht="34.5" customHeight="1" thickBot="1">
      <c r="A320" s="67" t="s">
        <v>120</v>
      </c>
      <c r="B320" s="89">
        <f>VLOOKUP($A320,Loting!$A$2:$E$126,2,FALSE)</f>
        <v>0</v>
      </c>
      <c r="C320" s="86" t="e">
        <f>VLOOKUP($B320,Deelnemers!$A$3:$E$146,2,FALSE)</f>
        <v>#N/A</v>
      </c>
      <c r="D320" s="87" t="e">
        <f>VLOOKUP($B320,Deelnemers!$A$3:$E$146,3,FALSE)</f>
        <v>#N/A</v>
      </c>
      <c r="E320" s="88" t="e">
        <f>VLOOKUP($B320,Deelnemers!$A$3:$E$146,4,FALSE)</f>
        <v>#N/A</v>
      </c>
      <c r="F320" s="69"/>
      <c r="G320" s="94"/>
      <c r="H320" s="95"/>
      <c r="I320" s="95"/>
      <c r="J320" s="96" t="e">
        <f>VLOOKUP($B320,Deelnemers!$A$3:$E$146,5,FALSE)</f>
        <v>#N/A</v>
      </c>
    </row>
    <row r="321" spans="1:10" ht="34.5" customHeight="1" thickBot="1">
      <c r="A321" s="67" t="s">
        <v>121</v>
      </c>
      <c r="B321" s="89">
        <f>VLOOKUP($A321,Loting!$A$2:$E$126,2,FALSE)</f>
        <v>0</v>
      </c>
      <c r="C321" s="86" t="e">
        <f>VLOOKUP($B321,Deelnemers!$A$3:$E$146,2,FALSE)</f>
        <v>#N/A</v>
      </c>
      <c r="D321" s="87" t="e">
        <f>VLOOKUP($B321,Deelnemers!$A$3:$E$146,3,FALSE)</f>
        <v>#N/A</v>
      </c>
      <c r="E321" s="88" t="e">
        <f>VLOOKUP($B321,Deelnemers!$A$3:$E$146,4,FALSE)</f>
        <v>#N/A</v>
      </c>
      <c r="F321" s="69"/>
      <c r="G321" s="94"/>
      <c r="H321" s="95"/>
      <c r="I321" s="95"/>
      <c r="J321" s="96" t="e">
        <f>VLOOKUP($B321,Deelnemers!$A$3:$E$146,5,FALSE)</f>
        <v>#N/A</v>
      </c>
    </row>
    <row r="322" spans="1:10" ht="34.5" customHeight="1">
      <c r="A322" s="67" t="s">
        <v>122</v>
      </c>
      <c r="B322" s="89">
        <f>VLOOKUP($A322,Loting!$A$2:$E$126,2,FALSE)</f>
        <v>0</v>
      </c>
      <c r="C322" s="86" t="e">
        <f>VLOOKUP($B322,Deelnemers!$A$3:$E$146,2,FALSE)</f>
        <v>#N/A</v>
      </c>
      <c r="D322" s="87" t="e">
        <f>VLOOKUP($B322,Deelnemers!$A$3:$E$146,3,FALSE)</f>
        <v>#N/A</v>
      </c>
      <c r="E322" s="88" t="e">
        <f>VLOOKUP($B322,Deelnemers!$A$3:$E$146,4,FALSE)</f>
        <v>#N/A</v>
      </c>
      <c r="F322" s="69"/>
      <c r="G322" s="94"/>
      <c r="H322" s="95"/>
      <c r="I322" s="95"/>
      <c r="J322" s="96" t="e">
        <f>VLOOKUP($B322,Deelnemers!$A$3:$E$146,5,FALSE)</f>
        <v>#N/A</v>
      </c>
    </row>
    <row r="323" spans="1:10" ht="34.5" customHeight="1">
      <c r="A323" s="73"/>
      <c r="B323" s="68"/>
      <c r="C323" s="84"/>
      <c r="D323" s="74"/>
      <c r="E323" s="75"/>
      <c r="F323" s="70"/>
      <c r="G323" s="73"/>
      <c r="H323" s="71"/>
      <c r="I323" s="71"/>
      <c r="J323" s="72"/>
    </row>
    <row r="324" spans="1:10" ht="34.5" customHeight="1">
      <c r="A324" s="73"/>
      <c r="B324" s="68"/>
      <c r="C324" s="84"/>
      <c r="D324" s="74"/>
      <c r="E324" s="75"/>
      <c r="F324" s="70"/>
      <c r="G324" s="73"/>
      <c r="H324" s="71"/>
      <c r="I324" s="71"/>
      <c r="J324" s="72"/>
    </row>
    <row r="325" spans="1:10" ht="34.5" customHeight="1" thickBot="1">
      <c r="A325" s="76"/>
      <c r="B325" s="77"/>
      <c r="C325" s="77"/>
      <c r="D325" s="78"/>
      <c r="E325" s="79"/>
      <c r="F325" s="80"/>
      <c r="G325" s="76"/>
      <c r="H325" s="77"/>
      <c r="I325" s="77"/>
      <c r="J325" s="81"/>
    </row>
    <row r="326" spans="1:10" ht="18" customHeight="1">
      <c r="A326" s="82" t="s">
        <v>193</v>
      </c>
      <c r="B326" s="49"/>
      <c r="C326" s="49"/>
      <c r="D326" s="57"/>
      <c r="E326" s="49"/>
      <c r="F326" s="49"/>
      <c r="G326" s="49"/>
      <c r="H326" s="49"/>
      <c r="I326" s="49"/>
      <c r="J326" s="49"/>
    </row>
    <row r="327" spans="1:10" ht="12.75">
      <c r="A327" s="49"/>
      <c r="B327" s="49"/>
      <c r="C327" s="49"/>
      <c r="D327" s="57"/>
      <c r="E327" s="49"/>
      <c r="F327" s="49"/>
      <c r="G327" s="49"/>
      <c r="H327" s="49"/>
      <c r="I327" s="49"/>
      <c r="J327" s="49"/>
    </row>
    <row r="328" spans="1:10" ht="12.75">
      <c r="A328" s="49" t="s">
        <v>206</v>
      </c>
      <c r="B328" s="49"/>
      <c r="C328" s="49"/>
      <c r="D328" s="57"/>
      <c r="E328" s="49"/>
      <c r="F328" s="49"/>
      <c r="G328" s="49"/>
      <c r="H328" s="49"/>
      <c r="I328" s="49"/>
      <c r="J328" s="49"/>
    </row>
    <row r="329" spans="1:10" ht="12.75">
      <c r="A329" s="49" t="s">
        <v>207</v>
      </c>
      <c r="B329" s="49"/>
      <c r="C329" s="49"/>
      <c r="D329" s="57"/>
      <c r="E329" s="49"/>
      <c r="F329" s="49"/>
      <c r="G329" s="49"/>
      <c r="H329" s="49"/>
      <c r="I329" s="49"/>
      <c r="J329" s="49"/>
    </row>
    <row r="330" spans="1:10" ht="12.75">
      <c r="A330" s="49" t="s">
        <v>221</v>
      </c>
      <c r="B330" s="49"/>
      <c r="C330" s="49"/>
      <c r="D330" s="57"/>
      <c r="E330" s="49"/>
      <c r="F330" s="49"/>
      <c r="G330" s="49"/>
      <c r="H330" s="49"/>
      <c r="I330" s="49"/>
      <c r="J330" s="49"/>
    </row>
    <row r="331" spans="1:10" ht="12.75">
      <c r="A331" s="49"/>
      <c r="B331" s="49"/>
      <c r="C331" s="49"/>
      <c r="D331" s="57"/>
      <c r="E331" s="49"/>
      <c r="F331" s="49"/>
      <c r="G331" s="49"/>
      <c r="H331" s="49"/>
      <c r="I331" s="49"/>
      <c r="J331" s="49"/>
    </row>
    <row r="332" spans="1:14" ht="36.75" customHeight="1" thickBot="1">
      <c r="A332" s="50" t="str">
        <f>A1</f>
        <v> 12° Robby Fish Zeehengenfestival - inrichting R.Z.C.</v>
      </c>
      <c r="B332" s="50"/>
      <c r="C332" s="51"/>
      <c r="D332" s="52"/>
      <c r="E332" s="51"/>
      <c r="F332" s="51"/>
      <c r="G332" s="51"/>
      <c r="H332" s="51"/>
      <c r="I332" s="51"/>
      <c r="J332" s="51"/>
      <c r="K332" s="15"/>
      <c r="L332" s="15"/>
      <c r="M332" s="15"/>
      <c r="N332" s="15"/>
    </row>
    <row r="333" spans="1:10" ht="36.75" customHeight="1" thickBot="1">
      <c r="A333" s="53" t="str">
        <f>A2</f>
        <v>   Zaterdag 21 mei 2022 - Blankenberge</v>
      </c>
      <c r="B333" s="53"/>
      <c r="C333" s="54"/>
      <c r="D333" s="55"/>
      <c r="E333" s="54"/>
      <c r="F333" s="56"/>
      <c r="G333" s="56"/>
      <c r="H333" s="56"/>
      <c r="I333" s="56"/>
      <c r="J333" s="49"/>
    </row>
    <row r="334" spans="1:10" ht="13.5" thickBot="1">
      <c r="A334" s="49"/>
      <c r="B334" s="49"/>
      <c r="C334" s="49"/>
      <c r="D334" s="57"/>
      <c r="E334" s="49"/>
      <c r="F334" s="49"/>
      <c r="G334" s="49"/>
      <c r="H334" s="49"/>
      <c r="I334" s="49"/>
      <c r="J334" s="49"/>
    </row>
    <row r="335" spans="1:10" ht="36.75" customHeight="1" thickBot="1">
      <c r="A335" s="58" t="s">
        <v>42</v>
      </c>
      <c r="B335" s="59" t="s">
        <v>187</v>
      </c>
      <c r="C335" s="60">
        <f>VLOOKUP($A335,Boten!$A$2:$B$26,2,FALSE)</f>
        <v>0</v>
      </c>
      <c r="D335" s="61"/>
      <c r="E335" s="62"/>
      <c r="F335" s="56"/>
      <c r="G335" s="56"/>
      <c r="H335" s="56"/>
      <c r="I335" s="56"/>
      <c r="J335" s="56"/>
    </row>
    <row r="336" spans="1:10" ht="13.5" thickBot="1">
      <c r="A336" s="49"/>
      <c r="B336" s="49"/>
      <c r="C336" s="49"/>
      <c r="D336" s="57"/>
      <c r="E336" s="49"/>
      <c r="F336" s="49"/>
      <c r="G336" s="49"/>
      <c r="H336" s="49"/>
      <c r="I336" s="49"/>
      <c r="J336" s="49"/>
    </row>
    <row r="337" spans="1:10" ht="22.5" customHeight="1" thickBot="1">
      <c r="A337" s="63" t="s">
        <v>188</v>
      </c>
      <c r="B337" s="63" t="s">
        <v>189</v>
      </c>
      <c r="C337" s="64" t="s">
        <v>194</v>
      </c>
      <c r="D337" s="63" t="s">
        <v>192</v>
      </c>
      <c r="E337" s="65" t="s">
        <v>195</v>
      </c>
      <c r="F337" s="63" t="s">
        <v>190</v>
      </c>
      <c r="G337" s="66" t="s">
        <v>183</v>
      </c>
      <c r="H337" s="83" t="s">
        <v>197</v>
      </c>
      <c r="I337" s="63" t="s">
        <v>191</v>
      </c>
      <c r="J337" s="64" t="s">
        <v>196</v>
      </c>
    </row>
    <row r="338" spans="1:10" ht="34.5" customHeight="1" thickBot="1">
      <c r="A338" s="67" t="s">
        <v>123</v>
      </c>
      <c r="B338" s="89">
        <f>VLOOKUP($A338,Loting!$A$2:$E$126,2,FALSE)</f>
        <v>0</v>
      </c>
      <c r="C338" s="86" t="e">
        <f>VLOOKUP($B338,Deelnemers!$A$3:$E$146,2,FALSE)</f>
        <v>#N/A</v>
      </c>
      <c r="D338" s="87" t="e">
        <f>VLOOKUP($B338,Deelnemers!$A$3:$E$146,3,FALSE)</f>
        <v>#N/A</v>
      </c>
      <c r="E338" s="88" t="e">
        <f>VLOOKUP($B338,Deelnemers!$A$3:$E$146,4,FALSE)</f>
        <v>#N/A</v>
      </c>
      <c r="F338" s="69"/>
      <c r="G338" s="94"/>
      <c r="H338" s="95"/>
      <c r="I338" s="95"/>
      <c r="J338" s="96" t="e">
        <f>VLOOKUP($B338,Deelnemers!$A$3:$E$146,5,FALSE)</f>
        <v>#N/A</v>
      </c>
    </row>
    <row r="339" spans="1:10" ht="34.5" customHeight="1" thickBot="1">
      <c r="A339" s="67" t="s">
        <v>124</v>
      </c>
      <c r="B339" s="89">
        <f>VLOOKUP($A339,Loting!$A$2:$E$126,2,FALSE)</f>
        <v>0</v>
      </c>
      <c r="C339" s="86" t="e">
        <f>VLOOKUP($B339,Deelnemers!$A$3:$E$146,2,FALSE)</f>
        <v>#N/A</v>
      </c>
      <c r="D339" s="87" t="e">
        <f>VLOOKUP($B339,Deelnemers!$A$3:$E$146,3,FALSE)</f>
        <v>#N/A</v>
      </c>
      <c r="E339" s="88" t="e">
        <f>VLOOKUP($B339,Deelnemers!$A$3:$E$146,4,FALSE)</f>
        <v>#N/A</v>
      </c>
      <c r="F339" s="69"/>
      <c r="G339" s="94"/>
      <c r="H339" s="95"/>
      <c r="I339" s="95"/>
      <c r="J339" s="96" t="e">
        <f>VLOOKUP($B339,Deelnemers!$A$3:$E$146,5,FALSE)</f>
        <v>#N/A</v>
      </c>
    </row>
    <row r="340" spans="1:10" ht="34.5" customHeight="1" thickBot="1">
      <c r="A340" s="67" t="s">
        <v>125</v>
      </c>
      <c r="B340" s="89">
        <f>VLOOKUP($A340,Loting!$A$2:$E$126,2,FALSE)</f>
        <v>0</v>
      </c>
      <c r="C340" s="86" t="e">
        <f>VLOOKUP($B340,Deelnemers!$A$3:$E$146,2,FALSE)</f>
        <v>#N/A</v>
      </c>
      <c r="D340" s="87" t="e">
        <f>VLOOKUP($B340,Deelnemers!$A$3:$E$146,3,FALSE)</f>
        <v>#N/A</v>
      </c>
      <c r="E340" s="88" t="e">
        <f>VLOOKUP($B340,Deelnemers!$A$3:$E$146,4,FALSE)</f>
        <v>#N/A</v>
      </c>
      <c r="F340" s="69"/>
      <c r="G340" s="94"/>
      <c r="H340" s="95"/>
      <c r="I340" s="95"/>
      <c r="J340" s="96" t="e">
        <f>VLOOKUP($B340,Deelnemers!$A$3:$E$146,5,FALSE)</f>
        <v>#N/A</v>
      </c>
    </row>
    <row r="341" spans="1:10" ht="34.5" customHeight="1" thickBot="1">
      <c r="A341" s="67" t="s">
        <v>126</v>
      </c>
      <c r="B341" s="89">
        <f>VLOOKUP($A341,Loting!$A$2:$E$126,2,FALSE)</f>
        <v>0</v>
      </c>
      <c r="C341" s="86" t="e">
        <f>VLOOKUP($B341,Deelnemers!$A$3:$E$146,2,FALSE)</f>
        <v>#N/A</v>
      </c>
      <c r="D341" s="87" t="e">
        <f>VLOOKUP($B341,Deelnemers!$A$3:$E$146,3,FALSE)</f>
        <v>#N/A</v>
      </c>
      <c r="E341" s="88" t="e">
        <f>VLOOKUP($B341,Deelnemers!$A$3:$E$146,4,FALSE)</f>
        <v>#N/A</v>
      </c>
      <c r="F341" s="69"/>
      <c r="G341" s="94"/>
      <c r="H341" s="95"/>
      <c r="I341" s="95"/>
      <c r="J341" s="96" t="e">
        <f>VLOOKUP($B341,Deelnemers!$A$3:$E$146,5,FALSE)</f>
        <v>#N/A</v>
      </c>
    </row>
    <row r="342" spans="1:10" ht="34.5" customHeight="1" thickBot="1">
      <c r="A342" s="67" t="s">
        <v>127</v>
      </c>
      <c r="B342" s="89">
        <f>VLOOKUP($A342,Loting!$A$2:$E$126,2,FALSE)</f>
        <v>0</v>
      </c>
      <c r="C342" s="86" t="e">
        <f>VLOOKUP($B342,Deelnemers!$A$3:$E$146,2,FALSE)</f>
        <v>#N/A</v>
      </c>
      <c r="D342" s="87" t="e">
        <f>VLOOKUP($B342,Deelnemers!$A$3:$E$146,3,FALSE)</f>
        <v>#N/A</v>
      </c>
      <c r="E342" s="88" t="e">
        <f>VLOOKUP($B342,Deelnemers!$A$3:$E$146,4,FALSE)</f>
        <v>#N/A</v>
      </c>
      <c r="F342" s="69"/>
      <c r="G342" s="94"/>
      <c r="H342" s="95"/>
      <c r="I342" s="95"/>
      <c r="J342" s="96" t="e">
        <f>VLOOKUP($B342,Deelnemers!$A$3:$E$146,5,FALSE)</f>
        <v>#N/A</v>
      </c>
    </row>
    <row r="343" spans="1:10" ht="34.5" customHeight="1" thickBot="1">
      <c r="A343" s="67"/>
      <c r="B343" s="89"/>
      <c r="C343" s="86"/>
      <c r="D343" s="87"/>
      <c r="E343" s="88"/>
      <c r="F343" s="69"/>
      <c r="G343" s="94"/>
      <c r="H343" s="95"/>
      <c r="I343" s="95"/>
      <c r="J343" s="96"/>
    </row>
    <row r="344" spans="1:10" ht="34.5" customHeight="1" thickBot="1">
      <c r="A344" s="76"/>
      <c r="B344" s="77"/>
      <c r="C344" s="86"/>
      <c r="D344" s="87"/>
      <c r="E344" s="88"/>
      <c r="F344" s="69"/>
      <c r="G344" s="94"/>
      <c r="H344" s="95"/>
      <c r="I344" s="95"/>
      <c r="J344" s="96"/>
    </row>
    <row r="345" spans="1:10" ht="18" customHeight="1">
      <c r="A345" s="82" t="s">
        <v>193</v>
      </c>
      <c r="B345" s="49"/>
      <c r="C345" s="49"/>
      <c r="D345" s="57"/>
      <c r="E345" s="49"/>
      <c r="F345" s="49"/>
      <c r="G345" s="49"/>
      <c r="H345" s="49"/>
      <c r="I345" s="49"/>
      <c r="J345" s="49"/>
    </row>
    <row r="346" spans="1:10" ht="12.75">
      <c r="A346" s="49"/>
      <c r="B346" s="49"/>
      <c r="C346" s="49"/>
      <c r="D346" s="57"/>
      <c r="E346" s="49"/>
      <c r="F346" s="49"/>
      <c r="G346" s="49"/>
      <c r="H346" s="49"/>
      <c r="I346" s="49"/>
      <c r="J346" s="49"/>
    </row>
    <row r="347" spans="1:10" ht="12.75">
      <c r="A347" s="49" t="s">
        <v>206</v>
      </c>
      <c r="B347" s="49"/>
      <c r="C347" s="49"/>
      <c r="D347" s="57"/>
      <c r="E347" s="49"/>
      <c r="F347" s="49"/>
      <c r="G347" s="49"/>
      <c r="H347" s="49"/>
      <c r="I347" s="49"/>
      <c r="J347" s="49"/>
    </row>
    <row r="348" spans="1:10" ht="12.75">
      <c r="A348" s="49" t="s">
        <v>207</v>
      </c>
      <c r="B348" s="49"/>
      <c r="C348" s="49"/>
      <c r="D348" s="57"/>
      <c r="E348" s="49"/>
      <c r="F348" s="49"/>
      <c r="G348" s="49"/>
      <c r="H348" s="49"/>
      <c r="I348" s="49"/>
      <c r="J348" s="49"/>
    </row>
    <row r="349" spans="1:10" ht="12.75">
      <c r="A349" s="49" t="s">
        <v>221</v>
      </c>
      <c r="B349" s="49"/>
      <c r="C349" s="49"/>
      <c r="D349" s="57"/>
      <c r="E349" s="49"/>
      <c r="F349" s="49"/>
      <c r="G349" s="49"/>
      <c r="H349" s="49"/>
      <c r="I349" s="49"/>
      <c r="J349" s="49"/>
    </row>
    <row r="350" spans="1:10" ht="12.75">
      <c r="A350" s="49"/>
      <c r="B350" s="49"/>
      <c r="C350" s="49"/>
      <c r="D350" s="57"/>
      <c r="E350" s="49"/>
      <c r="F350" s="49"/>
      <c r="G350" s="49"/>
      <c r="H350" s="49"/>
      <c r="I350" s="49"/>
      <c r="J350" s="49"/>
    </row>
    <row r="351" spans="1:14" ht="36.75" customHeight="1" thickBot="1">
      <c r="A351" s="50" t="str">
        <f>A1</f>
        <v> 12° Robby Fish Zeehengenfestival - inrichting R.Z.C.</v>
      </c>
      <c r="B351" s="50"/>
      <c r="C351" s="51"/>
      <c r="D351" s="52"/>
      <c r="E351" s="51"/>
      <c r="F351" s="51"/>
      <c r="G351" s="51"/>
      <c r="H351" s="51"/>
      <c r="I351" s="51"/>
      <c r="J351" s="51"/>
      <c r="K351" s="15"/>
      <c r="L351" s="15"/>
      <c r="M351" s="15"/>
      <c r="N351" s="15"/>
    </row>
    <row r="352" spans="1:10" ht="36.75" customHeight="1" thickBot="1">
      <c r="A352" s="53" t="str">
        <f>A2</f>
        <v>   Zaterdag 21 mei 2022 - Blankenberge</v>
      </c>
      <c r="B352" s="53"/>
      <c r="C352" s="54"/>
      <c r="D352" s="55"/>
      <c r="E352" s="54"/>
      <c r="F352" s="56"/>
      <c r="G352" s="56"/>
      <c r="H352" s="56"/>
      <c r="I352" s="56"/>
      <c r="J352" s="49"/>
    </row>
    <row r="353" spans="1:10" ht="13.5" thickBot="1">
      <c r="A353" s="49"/>
      <c r="B353" s="49"/>
      <c r="C353" s="49"/>
      <c r="D353" s="57"/>
      <c r="E353" s="49"/>
      <c r="F353" s="49"/>
      <c r="G353" s="49"/>
      <c r="H353" s="49"/>
      <c r="I353" s="49"/>
      <c r="J353" s="49"/>
    </row>
    <row r="354" spans="1:10" ht="36.75" customHeight="1" thickBot="1">
      <c r="A354" s="58" t="s">
        <v>43</v>
      </c>
      <c r="B354" s="59" t="s">
        <v>187</v>
      </c>
      <c r="C354" s="60">
        <f>VLOOKUP($A354,Boten!$A$2:$B$26,2,FALSE)</f>
        <v>0</v>
      </c>
      <c r="D354" s="61"/>
      <c r="E354" s="62"/>
      <c r="F354" s="56"/>
      <c r="G354" s="56"/>
      <c r="H354" s="56"/>
      <c r="I354" s="56"/>
      <c r="J354" s="56"/>
    </row>
    <row r="355" spans="1:10" ht="13.5" thickBot="1">
      <c r="A355" s="49"/>
      <c r="B355" s="49"/>
      <c r="C355" s="49"/>
      <c r="D355" s="57"/>
      <c r="E355" s="49"/>
      <c r="F355" s="49"/>
      <c r="G355" s="49"/>
      <c r="H355" s="49"/>
      <c r="I355" s="49"/>
      <c r="J355" s="49"/>
    </row>
    <row r="356" spans="1:10" ht="22.5" customHeight="1" thickBot="1">
      <c r="A356" s="63" t="s">
        <v>188</v>
      </c>
      <c r="B356" s="63" t="s">
        <v>189</v>
      </c>
      <c r="C356" s="64" t="s">
        <v>194</v>
      </c>
      <c r="D356" s="63" t="s">
        <v>192</v>
      </c>
      <c r="E356" s="65" t="s">
        <v>195</v>
      </c>
      <c r="F356" s="63" t="s">
        <v>190</v>
      </c>
      <c r="G356" s="66" t="s">
        <v>183</v>
      </c>
      <c r="H356" s="83" t="s">
        <v>197</v>
      </c>
      <c r="I356" s="63" t="s">
        <v>191</v>
      </c>
      <c r="J356" s="64" t="s">
        <v>196</v>
      </c>
    </row>
    <row r="357" spans="1:10" ht="34.5" customHeight="1" thickBot="1">
      <c r="A357" s="67" t="s">
        <v>128</v>
      </c>
      <c r="B357" s="89">
        <f>VLOOKUP($A357,Loting!$A$2:$E$126,2,FALSE)</f>
        <v>0</v>
      </c>
      <c r="C357" s="86" t="e">
        <f>VLOOKUP($B357,Deelnemers!$A$3:$E$146,2,FALSE)</f>
        <v>#N/A</v>
      </c>
      <c r="D357" s="87" t="e">
        <f>VLOOKUP($B357,Deelnemers!$A$3:$E$146,3,FALSE)</f>
        <v>#N/A</v>
      </c>
      <c r="E357" s="88" t="e">
        <f>VLOOKUP($B357,Deelnemers!$A$3:$E$146,4,FALSE)</f>
        <v>#N/A</v>
      </c>
      <c r="F357" s="69"/>
      <c r="G357" s="94"/>
      <c r="H357" s="95"/>
      <c r="I357" s="95"/>
      <c r="J357" s="96" t="e">
        <f>VLOOKUP($B357,Deelnemers!$A$3:$E$146,5,FALSE)</f>
        <v>#N/A</v>
      </c>
    </row>
    <row r="358" spans="1:10" ht="34.5" customHeight="1" thickBot="1">
      <c r="A358" s="67" t="s">
        <v>129</v>
      </c>
      <c r="B358" s="89">
        <f>VLOOKUP($A358,Loting!$A$2:$E$126,2,FALSE)</f>
        <v>0</v>
      </c>
      <c r="C358" s="86" t="e">
        <f>VLOOKUP($B358,Deelnemers!$A$3:$E$146,2,FALSE)</f>
        <v>#N/A</v>
      </c>
      <c r="D358" s="87" t="e">
        <f>VLOOKUP($B358,Deelnemers!$A$3:$E$146,3,FALSE)</f>
        <v>#N/A</v>
      </c>
      <c r="E358" s="88" t="e">
        <f>VLOOKUP($B358,Deelnemers!$A$3:$E$146,4,FALSE)</f>
        <v>#N/A</v>
      </c>
      <c r="F358" s="69"/>
      <c r="G358" s="94"/>
      <c r="H358" s="95"/>
      <c r="I358" s="95"/>
      <c r="J358" s="96" t="e">
        <f>VLOOKUP($B358,Deelnemers!$A$3:$E$146,5,FALSE)</f>
        <v>#N/A</v>
      </c>
    </row>
    <row r="359" spans="1:10" ht="34.5" customHeight="1" thickBot="1">
      <c r="A359" s="67" t="s">
        <v>130</v>
      </c>
      <c r="B359" s="89">
        <f>VLOOKUP($A359,Loting!$A$2:$E$126,2,FALSE)</f>
        <v>0</v>
      </c>
      <c r="C359" s="86" t="e">
        <f>VLOOKUP($B359,Deelnemers!$A$3:$E$146,2,FALSE)</f>
        <v>#N/A</v>
      </c>
      <c r="D359" s="87" t="e">
        <f>VLOOKUP($B359,Deelnemers!$A$3:$E$146,3,FALSE)</f>
        <v>#N/A</v>
      </c>
      <c r="E359" s="88" t="e">
        <f>VLOOKUP($B359,Deelnemers!$A$3:$E$146,4,FALSE)</f>
        <v>#N/A</v>
      </c>
      <c r="F359" s="69"/>
      <c r="G359" s="94"/>
      <c r="H359" s="95"/>
      <c r="I359" s="95"/>
      <c r="J359" s="96" t="e">
        <f>VLOOKUP($B359,Deelnemers!$A$3:$E$146,5,FALSE)</f>
        <v>#N/A</v>
      </c>
    </row>
    <row r="360" spans="1:10" ht="34.5" customHeight="1" thickBot="1">
      <c r="A360" s="67" t="s">
        <v>131</v>
      </c>
      <c r="B360" s="89">
        <f>VLOOKUP($A360,Loting!$A$2:$E$126,2,FALSE)</f>
        <v>0</v>
      </c>
      <c r="C360" s="86" t="e">
        <f>VLOOKUP($B360,Deelnemers!$A$3:$E$146,2,FALSE)</f>
        <v>#N/A</v>
      </c>
      <c r="D360" s="87" t="e">
        <f>VLOOKUP($B360,Deelnemers!$A$3:$E$146,3,FALSE)</f>
        <v>#N/A</v>
      </c>
      <c r="E360" s="88" t="e">
        <f>VLOOKUP($B360,Deelnemers!$A$3:$E$146,4,FALSE)</f>
        <v>#N/A</v>
      </c>
      <c r="F360" s="69"/>
      <c r="G360" s="94"/>
      <c r="H360" s="95"/>
      <c r="I360" s="95"/>
      <c r="J360" s="96" t="e">
        <f>VLOOKUP($B360,Deelnemers!$A$3:$E$146,5,FALSE)</f>
        <v>#N/A</v>
      </c>
    </row>
    <row r="361" spans="1:10" ht="34.5" customHeight="1" thickBot="1">
      <c r="A361" s="67" t="s">
        <v>132</v>
      </c>
      <c r="B361" s="89">
        <f>VLOOKUP($A361,Loting!$A$2:$E$126,2,FALSE)</f>
        <v>0</v>
      </c>
      <c r="C361" s="86" t="e">
        <f>VLOOKUP($B361,Deelnemers!$A$3:$E$146,2,FALSE)</f>
        <v>#N/A</v>
      </c>
      <c r="D361" s="87" t="e">
        <f>VLOOKUP($B361,Deelnemers!$A$3:$E$146,3,FALSE)</f>
        <v>#N/A</v>
      </c>
      <c r="E361" s="88" t="e">
        <f>VLOOKUP($B361,Deelnemers!$A$3:$E$146,4,FALSE)</f>
        <v>#N/A</v>
      </c>
      <c r="F361" s="69"/>
      <c r="G361" s="94"/>
      <c r="H361" s="95"/>
      <c r="I361" s="95"/>
      <c r="J361" s="96" t="e">
        <f>VLOOKUP($B361,Deelnemers!$A$3:$E$146,5,FALSE)</f>
        <v>#N/A</v>
      </c>
    </row>
    <row r="362" spans="1:10" ht="34.5" customHeight="1">
      <c r="A362" s="67"/>
      <c r="B362" s="89"/>
      <c r="C362" s="86"/>
      <c r="D362" s="87"/>
      <c r="E362" s="88"/>
      <c r="F362" s="69"/>
      <c r="G362" s="94"/>
      <c r="H362" s="95"/>
      <c r="I362" s="95"/>
      <c r="J362" s="96"/>
    </row>
    <row r="363" spans="1:10" ht="34.5" customHeight="1">
      <c r="A363" s="73"/>
      <c r="B363" s="68"/>
      <c r="C363" s="84"/>
      <c r="D363" s="74"/>
      <c r="E363" s="75"/>
      <c r="F363" s="70"/>
      <c r="G363" s="73"/>
      <c r="H363" s="71"/>
      <c r="I363" s="71"/>
      <c r="J363" s="72"/>
    </row>
    <row r="364" spans="1:10" ht="34.5" customHeight="1" thickBot="1">
      <c r="A364" s="76"/>
      <c r="B364" s="77"/>
      <c r="C364" s="77"/>
      <c r="D364" s="78"/>
      <c r="E364" s="79"/>
      <c r="F364" s="80"/>
      <c r="G364" s="76"/>
      <c r="H364" s="77"/>
      <c r="I364" s="77"/>
      <c r="J364" s="81"/>
    </row>
    <row r="365" spans="1:10" ht="18" customHeight="1">
      <c r="A365" s="82" t="s">
        <v>193</v>
      </c>
      <c r="B365" s="49"/>
      <c r="C365" s="49"/>
      <c r="D365" s="57"/>
      <c r="E365" s="49"/>
      <c r="F365" s="49"/>
      <c r="G365" s="49"/>
      <c r="H365" s="49"/>
      <c r="I365" s="49"/>
      <c r="J365" s="49"/>
    </row>
    <row r="366" spans="1:10" ht="12.75">
      <c r="A366" s="49"/>
      <c r="B366" s="49"/>
      <c r="C366" s="49"/>
      <c r="D366" s="57"/>
      <c r="E366" s="49"/>
      <c r="F366" s="49"/>
      <c r="G366" s="49"/>
      <c r="H366" s="49"/>
      <c r="I366" s="49"/>
      <c r="J366" s="49"/>
    </row>
    <row r="367" spans="1:10" ht="12.75">
      <c r="A367" s="49" t="s">
        <v>206</v>
      </c>
      <c r="B367" s="49"/>
      <c r="C367" s="49"/>
      <c r="D367" s="57"/>
      <c r="E367" s="49"/>
      <c r="F367" s="49"/>
      <c r="G367" s="49"/>
      <c r="H367" s="49"/>
      <c r="I367" s="49"/>
      <c r="J367" s="49"/>
    </row>
    <row r="368" spans="1:10" ht="12.75">
      <c r="A368" s="49" t="s">
        <v>207</v>
      </c>
      <c r="B368" s="49"/>
      <c r="C368" s="49"/>
      <c r="D368" s="57"/>
      <c r="E368" s="49"/>
      <c r="F368" s="49"/>
      <c r="G368" s="49"/>
      <c r="H368" s="49"/>
      <c r="I368" s="49"/>
      <c r="J368" s="49"/>
    </row>
    <row r="369" spans="1:10" ht="12.75">
      <c r="A369" s="49" t="s">
        <v>221</v>
      </c>
      <c r="B369" s="49"/>
      <c r="C369" s="49"/>
      <c r="D369" s="57"/>
      <c r="E369" s="49"/>
      <c r="F369" s="49"/>
      <c r="G369" s="49"/>
      <c r="H369" s="49"/>
      <c r="I369" s="49"/>
      <c r="J369" s="49"/>
    </row>
    <row r="370" spans="1:10" ht="12.75">
      <c r="A370" s="49"/>
      <c r="B370" s="49"/>
      <c r="C370" s="49"/>
      <c r="D370" s="57"/>
      <c r="E370" s="49"/>
      <c r="F370" s="49"/>
      <c r="G370" s="49"/>
      <c r="H370" s="49"/>
      <c r="I370" s="49"/>
      <c r="J370" s="49"/>
    </row>
    <row r="371" spans="1:14" ht="36.75" customHeight="1" thickBot="1">
      <c r="A371" s="50" t="str">
        <f>A1</f>
        <v> 12° Robby Fish Zeehengenfestival - inrichting R.Z.C.</v>
      </c>
      <c r="B371" s="50"/>
      <c r="C371" s="51"/>
      <c r="D371" s="52"/>
      <c r="E371" s="51"/>
      <c r="F371" s="51"/>
      <c r="G371" s="51"/>
      <c r="H371" s="51"/>
      <c r="I371" s="51"/>
      <c r="J371" s="51"/>
      <c r="K371" s="15"/>
      <c r="L371" s="15"/>
      <c r="M371" s="15"/>
      <c r="N371" s="15"/>
    </row>
    <row r="372" spans="1:10" ht="36.75" customHeight="1" thickBot="1">
      <c r="A372" s="53" t="str">
        <f>A2</f>
        <v>   Zaterdag 21 mei 2022 - Blankenberge</v>
      </c>
      <c r="B372" s="53"/>
      <c r="C372" s="54"/>
      <c r="D372" s="55"/>
      <c r="E372" s="54"/>
      <c r="F372" s="56"/>
      <c r="G372" s="56"/>
      <c r="H372" s="56"/>
      <c r="I372" s="56"/>
      <c r="J372" s="49"/>
    </row>
    <row r="373" spans="1:10" ht="13.5" thickBot="1">
      <c r="A373" s="49"/>
      <c r="B373" s="49"/>
      <c r="C373" s="49"/>
      <c r="D373" s="57"/>
      <c r="E373" s="49"/>
      <c r="F373" s="49"/>
      <c r="G373" s="49"/>
      <c r="H373" s="49"/>
      <c r="I373" s="49"/>
      <c r="J373" s="49"/>
    </row>
    <row r="374" spans="1:10" ht="36.75" customHeight="1" thickBot="1">
      <c r="A374" s="58" t="s">
        <v>44</v>
      </c>
      <c r="B374" s="59" t="s">
        <v>187</v>
      </c>
      <c r="C374" s="60">
        <f>VLOOKUP($A374,Boten!$A$2:$B$26,2,FALSE)</f>
        <v>0</v>
      </c>
      <c r="D374" s="61"/>
      <c r="E374" s="62"/>
      <c r="F374" s="56"/>
      <c r="G374" s="56"/>
      <c r="H374" s="56"/>
      <c r="I374" s="56"/>
      <c r="J374" s="56"/>
    </row>
    <row r="375" spans="1:10" ht="13.5" thickBot="1">
      <c r="A375" s="49"/>
      <c r="B375" s="49"/>
      <c r="C375" s="49"/>
      <c r="D375" s="57"/>
      <c r="E375" s="49"/>
      <c r="F375" s="49"/>
      <c r="G375" s="49"/>
      <c r="H375" s="49"/>
      <c r="I375" s="49"/>
      <c r="J375" s="49"/>
    </row>
    <row r="376" spans="1:10" ht="22.5" customHeight="1" thickBot="1">
      <c r="A376" s="63" t="s">
        <v>188</v>
      </c>
      <c r="B376" s="63" t="s">
        <v>189</v>
      </c>
      <c r="C376" s="64" t="s">
        <v>194</v>
      </c>
      <c r="D376" s="63" t="s">
        <v>192</v>
      </c>
      <c r="E376" s="65" t="s">
        <v>195</v>
      </c>
      <c r="F376" s="63" t="s">
        <v>190</v>
      </c>
      <c r="G376" s="66" t="s">
        <v>183</v>
      </c>
      <c r="H376" s="83" t="s">
        <v>197</v>
      </c>
      <c r="I376" s="63" t="s">
        <v>191</v>
      </c>
      <c r="J376" s="64" t="s">
        <v>196</v>
      </c>
    </row>
    <row r="377" spans="1:10" ht="34.5" customHeight="1" thickBot="1">
      <c r="A377" s="67" t="s">
        <v>133</v>
      </c>
      <c r="B377" s="89">
        <f>VLOOKUP($A377,Loting!$A$2:$E$126,2,FALSE)</f>
        <v>0</v>
      </c>
      <c r="C377" s="86" t="e">
        <f>VLOOKUP($B377,Deelnemers!$A$3:$E$146,2,FALSE)</f>
        <v>#N/A</v>
      </c>
      <c r="D377" s="87" t="e">
        <f>VLOOKUP($B377,Deelnemers!$A$3:$E$146,3,FALSE)</f>
        <v>#N/A</v>
      </c>
      <c r="E377" s="88" t="e">
        <f>VLOOKUP($B377,Deelnemers!$A$3:$E$146,4,FALSE)</f>
        <v>#N/A</v>
      </c>
      <c r="F377" s="69"/>
      <c r="G377" s="94"/>
      <c r="H377" s="95"/>
      <c r="I377" s="95"/>
      <c r="J377" s="96" t="e">
        <f>VLOOKUP($B377,Deelnemers!$A$3:$E$146,5,FALSE)</f>
        <v>#N/A</v>
      </c>
    </row>
    <row r="378" spans="1:10" ht="34.5" customHeight="1" thickBot="1">
      <c r="A378" s="67" t="s">
        <v>134</v>
      </c>
      <c r="B378" s="89">
        <f>VLOOKUP($A378,Loting!$A$2:$E$126,2,FALSE)</f>
        <v>0</v>
      </c>
      <c r="C378" s="86" t="e">
        <f>VLOOKUP($B378,Deelnemers!$A$3:$E$146,2,FALSE)</f>
        <v>#N/A</v>
      </c>
      <c r="D378" s="87" t="e">
        <f>VLOOKUP($B378,Deelnemers!$A$3:$E$146,3,FALSE)</f>
        <v>#N/A</v>
      </c>
      <c r="E378" s="88" t="e">
        <f>VLOOKUP($B378,Deelnemers!$A$3:$E$146,4,FALSE)</f>
        <v>#N/A</v>
      </c>
      <c r="F378" s="69"/>
      <c r="G378" s="94"/>
      <c r="H378" s="95"/>
      <c r="I378" s="95"/>
      <c r="J378" s="96" t="e">
        <f>VLOOKUP($B378,Deelnemers!$A$3:$E$146,5,FALSE)</f>
        <v>#N/A</v>
      </c>
    </row>
    <row r="379" spans="1:10" ht="34.5" customHeight="1" thickBot="1">
      <c r="A379" s="67" t="s">
        <v>135</v>
      </c>
      <c r="B379" s="89">
        <f>VLOOKUP($A379,Loting!$A$2:$E$126,2,FALSE)</f>
        <v>0</v>
      </c>
      <c r="C379" s="86" t="e">
        <f>VLOOKUP($B379,Deelnemers!$A$3:$E$146,2,FALSE)</f>
        <v>#N/A</v>
      </c>
      <c r="D379" s="87" t="e">
        <f>VLOOKUP($B379,Deelnemers!$A$3:$E$146,3,FALSE)</f>
        <v>#N/A</v>
      </c>
      <c r="E379" s="88" t="e">
        <f>VLOOKUP($B379,Deelnemers!$A$3:$E$146,4,FALSE)</f>
        <v>#N/A</v>
      </c>
      <c r="F379" s="69"/>
      <c r="G379" s="94"/>
      <c r="H379" s="95"/>
      <c r="I379" s="95"/>
      <c r="J379" s="96" t="e">
        <f>VLOOKUP($B379,Deelnemers!$A$3:$E$146,5,FALSE)</f>
        <v>#N/A</v>
      </c>
    </row>
    <row r="380" spans="1:10" ht="34.5" customHeight="1" thickBot="1">
      <c r="A380" s="67" t="s">
        <v>136</v>
      </c>
      <c r="B380" s="89">
        <f>VLOOKUP($A380,Loting!$A$2:$E$126,2,FALSE)</f>
        <v>0</v>
      </c>
      <c r="C380" s="86" t="e">
        <f>VLOOKUP($B380,Deelnemers!$A$3:$E$146,2,FALSE)</f>
        <v>#N/A</v>
      </c>
      <c r="D380" s="87" t="e">
        <f>VLOOKUP($B380,Deelnemers!$A$3:$E$146,3,FALSE)</f>
        <v>#N/A</v>
      </c>
      <c r="E380" s="88" t="e">
        <f>VLOOKUP($B380,Deelnemers!$A$3:$E$146,4,FALSE)</f>
        <v>#N/A</v>
      </c>
      <c r="F380" s="69"/>
      <c r="G380" s="94"/>
      <c r="H380" s="95"/>
      <c r="I380" s="95"/>
      <c r="J380" s="96" t="e">
        <f>VLOOKUP($B380,Deelnemers!$A$3:$E$146,5,FALSE)</f>
        <v>#N/A</v>
      </c>
    </row>
    <row r="381" spans="1:10" ht="34.5" customHeight="1" thickBot="1">
      <c r="A381" s="67" t="s">
        <v>137</v>
      </c>
      <c r="B381" s="89">
        <f>VLOOKUP($A381,Loting!$A$2:$E$126,2,FALSE)</f>
        <v>0</v>
      </c>
      <c r="C381" s="86" t="e">
        <f>VLOOKUP($B381,Deelnemers!$A$3:$E$146,2,FALSE)</f>
        <v>#N/A</v>
      </c>
      <c r="D381" s="87" t="e">
        <f>VLOOKUP($B381,Deelnemers!$A$3:$E$146,3,FALSE)</f>
        <v>#N/A</v>
      </c>
      <c r="E381" s="88" t="e">
        <f>VLOOKUP($B381,Deelnemers!$A$3:$E$146,4,FALSE)</f>
        <v>#N/A</v>
      </c>
      <c r="F381" s="69"/>
      <c r="G381" s="94"/>
      <c r="H381" s="95"/>
      <c r="I381" s="95"/>
      <c r="J381" s="96" t="e">
        <f>VLOOKUP($B381,Deelnemers!$A$3:$E$146,5,FALSE)</f>
        <v>#N/A</v>
      </c>
    </row>
    <row r="382" spans="1:10" ht="34.5" customHeight="1">
      <c r="A382" s="67"/>
      <c r="B382" s="89"/>
      <c r="C382" s="86"/>
      <c r="D382" s="87"/>
      <c r="E382" s="88"/>
      <c r="F382" s="69"/>
      <c r="G382" s="94"/>
      <c r="H382" s="95"/>
      <c r="I382" s="95"/>
      <c r="J382" s="96"/>
    </row>
    <row r="383" spans="1:10" ht="34.5" customHeight="1">
      <c r="A383" s="73"/>
      <c r="B383" s="68"/>
      <c r="C383" s="84"/>
      <c r="D383" s="74"/>
      <c r="E383" s="75"/>
      <c r="F383" s="70"/>
      <c r="G383" s="73"/>
      <c r="H383" s="71"/>
      <c r="I383" s="71"/>
      <c r="J383" s="72"/>
    </row>
    <row r="384" spans="1:10" ht="34.5" customHeight="1" thickBot="1">
      <c r="A384" s="76"/>
      <c r="B384" s="77"/>
      <c r="C384" s="77"/>
      <c r="D384" s="78"/>
      <c r="E384" s="79"/>
      <c r="F384" s="80"/>
      <c r="G384" s="76"/>
      <c r="H384" s="77"/>
      <c r="I384" s="77"/>
      <c r="J384" s="81"/>
    </row>
    <row r="385" spans="1:10" ht="18" customHeight="1">
      <c r="A385" s="82" t="s">
        <v>193</v>
      </c>
      <c r="B385" s="49"/>
      <c r="C385" s="49"/>
      <c r="D385" s="57"/>
      <c r="E385" s="49"/>
      <c r="F385" s="49"/>
      <c r="G385" s="49"/>
      <c r="H385" s="49"/>
      <c r="I385" s="49"/>
      <c r="J385" s="49"/>
    </row>
    <row r="386" spans="1:10" ht="12.75">
      <c r="A386" s="49"/>
      <c r="B386" s="49"/>
      <c r="C386" s="49"/>
      <c r="D386" s="57"/>
      <c r="E386" s="49"/>
      <c r="F386" s="49"/>
      <c r="G386" s="49"/>
      <c r="H386" s="49"/>
      <c r="I386" s="49"/>
      <c r="J386" s="49"/>
    </row>
    <row r="387" spans="1:10" ht="12.75">
      <c r="A387" s="49" t="s">
        <v>206</v>
      </c>
      <c r="B387" s="49"/>
      <c r="C387" s="49"/>
      <c r="D387" s="57"/>
      <c r="E387" s="49"/>
      <c r="F387" s="49"/>
      <c r="G387" s="49"/>
      <c r="H387" s="49"/>
      <c r="I387" s="49"/>
      <c r="J387" s="49"/>
    </row>
    <row r="388" spans="1:10" ht="12.75">
      <c r="A388" s="49" t="s">
        <v>207</v>
      </c>
      <c r="B388" s="49"/>
      <c r="C388" s="49"/>
      <c r="D388" s="57"/>
      <c r="E388" s="49"/>
      <c r="F388" s="49"/>
      <c r="G388" s="49"/>
      <c r="H388" s="49"/>
      <c r="I388" s="49"/>
      <c r="J388" s="49"/>
    </row>
    <row r="389" spans="1:10" ht="12.75">
      <c r="A389" s="49" t="s">
        <v>221</v>
      </c>
      <c r="B389" s="49"/>
      <c r="C389" s="49"/>
      <c r="D389" s="57"/>
      <c r="E389" s="49"/>
      <c r="F389" s="49"/>
      <c r="G389" s="49"/>
      <c r="H389" s="49"/>
      <c r="I389" s="49"/>
      <c r="J389" s="49"/>
    </row>
    <row r="390" spans="1:10" ht="12.75">
      <c r="A390" s="49"/>
      <c r="B390" s="49"/>
      <c r="C390" s="49"/>
      <c r="D390" s="57"/>
      <c r="E390" s="49"/>
      <c r="F390" s="49"/>
      <c r="G390" s="49"/>
      <c r="H390" s="49"/>
      <c r="I390" s="49"/>
      <c r="J390" s="49"/>
    </row>
    <row r="391" spans="1:14" ht="36.75" customHeight="1" thickBot="1">
      <c r="A391" s="50" t="str">
        <f>A1</f>
        <v> 12° Robby Fish Zeehengenfestival - inrichting R.Z.C.</v>
      </c>
      <c r="B391" s="50"/>
      <c r="C391" s="51"/>
      <c r="D391" s="52"/>
      <c r="E391" s="51"/>
      <c r="F391" s="51"/>
      <c r="G391" s="51"/>
      <c r="H391" s="51"/>
      <c r="I391" s="51"/>
      <c r="J391" s="51"/>
      <c r="K391" s="15"/>
      <c r="L391" s="15"/>
      <c r="M391" s="15"/>
      <c r="N391" s="15"/>
    </row>
    <row r="392" spans="1:10" ht="36.75" customHeight="1" thickBot="1">
      <c r="A392" s="53" t="str">
        <f>A2</f>
        <v>   Zaterdag 21 mei 2022 - Blankenberge</v>
      </c>
      <c r="B392" s="53"/>
      <c r="C392" s="54"/>
      <c r="D392" s="55"/>
      <c r="E392" s="54"/>
      <c r="F392" s="56"/>
      <c r="G392" s="56"/>
      <c r="H392" s="56"/>
      <c r="I392" s="56"/>
      <c r="J392" s="49"/>
    </row>
    <row r="393" spans="1:10" ht="13.5" thickBot="1">
      <c r="A393" s="49"/>
      <c r="B393" s="49"/>
      <c r="C393" s="49"/>
      <c r="D393" s="57"/>
      <c r="E393" s="49"/>
      <c r="F393" s="49"/>
      <c r="G393" s="49"/>
      <c r="H393" s="49"/>
      <c r="I393" s="49"/>
      <c r="J393" s="49"/>
    </row>
    <row r="394" spans="1:10" ht="36.75" customHeight="1" thickBot="1">
      <c r="A394" s="58" t="s">
        <v>45</v>
      </c>
      <c r="B394" s="59" t="s">
        <v>187</v>
      </c>
      <c r="C394" s="60">
        <f>VLOOKUP($A394,Boten!$A$2:$B$26,2,FALSE)</f>
        <v>0</v>
      </c>
      <c r="D394" s="61"/>
      <c r="E394" s="62"/>
      <c r="F394" s="56"/>
      <c r="G394" s="56"/>
      <c r="H394" s="56"/>
      <c r="I394" s="56"/>
      <c r="J394" s="56"/>
    </row>
    <row r="395" spans="1:10" ht="13.5" thickBot="1">
      <c r="A395" s="49"/>
      <c r="B395" s="49"/>
      <c r="C395" s="49"/>
      <c r="D395" s="57"/>
      <c r="E395" s="49"/>
      <c r="F395" s="49"/>
      <c r="G395" s="49"/>
      <c r="H395" s="49"/>
      <c r="I395" s="49"/>
      <c r="J395" s="49"/>
    </row>
    <row r="396" spans="1:10" ht="22.5" customHeight="1" thickBot="1">
      <c r="A396" s="63" t="s">
        <v>188</v>
      </c>
      <c r="B396" s="63" t="s">
        <v>189</v>
      </c>
      <c r="C396" s="64" t="s">
        <v>194</v>
      </c>
      <c r="D396" s="63" t="s">
        <v>192</v>
      </c>
      <c r="E396" s="65" t="s">
        <v>195</v>
      </c>
      <c r="F396" s="63" t="s">
        <v>190</v>
      </c>
      <c r="G396" s="66" t="s">
        <v>183</v>
      </c>
      <c r="H396" s="83" t="s">
        <v>197</v>
      </c>
      <c r="I396" s="63" t="s">
        <v>191</v>
      </c>
      <c r="J396" s="64" t="s">
        <v>196</v>
      </c>
    </row>
    <row r="397" spans="1:10" ht="34.5" customHeight="1" thickBot="1">
      <c r="A397" s="67" t="s">
        <v>138</v>
      </c>
      <c r="B397" s="89">
        <f>VLOOKUP($A397,Loting!$A$2:$E$126,2,FALSE)</f>
        <v>0</v>
      </c>
      <c r="C397" s="86" t="e">
        <f>VLOOKUP($B397,Deelnemers!$A$3:$E$146,2,FALSE)</f>
        <v>#N/A</v>
      </c>
      <c r="D397" s="87" t="e">
        <f>VLOOKUP($B397,Deelnemers!$A$3:$E$146,3,FALSE)</f>
        <v>#N/A</v>
      </c>
      <c r="E397" s="88" t="e">
        <f>VLOOKUP($B397,Deelnemers!$A$3:$E$146,4,FALSE)</f>
        <v>#N/A</v>
      </c>
      <c r="F397" s="69"/>
      <c r="G397" s="94"/>
      <c r="H397" s="95"/>
      <c r="I397" s="95"/>
      <c r="J397" s="96" t="e">
        <f>VLOOKUP($B397,Deelnemers!$A$3:$E$146,5,FALSE)</f>
        <v>#N/A</v>
      </c>
    </row>
    <row r="398" spans="1:10" ht="34.5" customHeight="1" thickBot="1">
      <c r="A398" s="67" t="s">
        <v>139</v>
      </c>
      <c r="B398" s="89">
        <f>VLOOKUP($A398,Loting!$A$2:$E$126,2,FALSE)</f>
        <v>0</v>
      </c>
      <c r="C398" s="86" t="e">
        <f>VLOOKUP($B398,Deelnemers!$A$3:$E$146,2,FALSE)</f>
        <v>#N/A</v>
      </c>
      <c r="D398" s="87" t="e">
        <f>VLOOKUP($B398,Deelnemers!$A$3:$E$146,3,FALSE)</f>
        <v>#N/A</v>
      </c>
      <c r="E398" s="88" t="e">
        <f>VLOOKUP($B398,Deelnemers!$A$3:$E$146,4,FALSE)</f>
        <v>#N/A</v>
      </c>
      <c r="F398" s="69"/>
      <c r="G398" s="94"/>
      <c r="H398" s="95"/>
      <c r="I398" s="95"/>
      <c r="J398" s="96" t="e">
        <f>VLOOKUP($B398,Deelnemers!$A$3:$E$146,5,FALSE)</f>
        <v>#N/A</v>
      </c>
    </row>
    <row r="399" spans="1:10" ht="34.5" customHeight="1" thickBot="1">
      <c r="A399" s="67" t="s">
        <v>140</v>
      </c>
      <c r="B399" s="89">
        <f>VLOOKUP($A399,Loting!$A$2:$E$126,2,FALSE)</f>
        <v>0</v>
      </c>
      <c r="C399" s="86" t="e">
        <f>VLOOKUP($B399,Deelnemers!$A$3:$E$146,2,FALSE)</f>
        <v>#N/A</v>
      </c>
      <c r="D399" s="87" t="e">
        <f>VLOOKUP($B399,Deelnemers!$A$3:$E$146,3,FALSE)</f>
        <v>#N/A</v>
      </c>
      <c r="E399" s="88" t="e">
        <f>VLOOKUP($B399,Deelnemers!$A$3:$E$146,4,FALSE)</f>
        <v>#N/A</v>
      </c>
      <c r="F399" s="69"/>
      <c r="G399" s="94"/>
      <c r="H399" s="95"/>
      <c r="I399" s="95"/>
      <c r="J399" s="96" t="e">
        <f>VLOOKUP($B399,Deelnemers!$A$3:$E$146,5,FALSE)</f>
        <v>#N/A</v>
      </c>
    </row>
    <row r="400" spans="1:10" ht="34.5" customHeight="1" thickBot="1">
      <c r="A400" s="67" t="s">
        <v>141</v>
      </c>
      <c r="B400" s="89">
        <f>VLOOKUP($A400,Loting!$A$2:$E$126,2,FALSE)</f>
        <v>0</v>
      </c>
      <c r="C400" s="86" t="e">
        <f>VLOOKUP($B400,Deelnemers!$A$3:$E$146,2,FALSE)</f>
        <v>#N/A</v>
      </c>
      <c r="D400" s="87" t="e">
        <f>VLOOKUP($B400,Deelnemers!$A$3:$E$146,3,FALSE)</f>
        <v>#N/A</v>
      </c>
      <c r="E400" s="88" t="e">
        <f>VLOOKUP($B400,Deelnemers!$A$3:$E$146,4,FALSE)</f>
        <v>#N/A</v>
      </c>
      <c r="F400" s="69"/>
      <c r="G400" s="94"/>
      <c r="H400" s="95"/>
      <c r="I400" s="95"/>
      <c r="J400" s="96" t="e">
        <f>VLOOKUP($B400,Deelnemers!$A$3:$E$146,5,FALSE)</f>
        <v>#N/A</v>
      </c>
    </row>
    <row r="401" spans="1:10" ht="34.5" customHeight="1">
      <c r="A401" s="67" t="s">
        <v>142</v>
      </c>
      <c r="B401" s="89">
        <f>VLOOKUP($A401,Loting!$A$2:$E$126,2,FALSE)</f>
        <v>0</v>
      </c>
      <c r="C401" s="86" t="e">
        <f>VLOOKUP($B401,Deelnemers!$A$3:$E$146,2,FALSE)</f>
        <v>#N/A</v>
      </c>
      <c r="D401" s="87" t="e">
        <f>VLOOKUP($B401,Deelnemers!$A$3:$E$146,3,FALSE)</f>
        <v>#N/A</v>
      </c>
      <c r="E401" s="88" t="e">
        <f>VLOOKUP($B401,Deelnemers!$A$3:$E$146,4,FALSE)</f>
        <v>#N/A</v>
      </c>
      <c r="F401" s="69"/>
      <c r="G401" s="94"/>
      <c r="H401" s="95"/>
      <c r="I401" s="95"/>
      <c r="J401" s="96" t="e">
        <f>VLOOKUP($B401,Deelnemers!$A$3:$E$146,5,FALSE)</f>
        <v>#N/A</v>
      </c>
    </row>
    <row r="402" spans="1:10" ht="34.5" customHeight="1">
      <c r="A402" s="73"/>
      <c r="B402" s="68"/>
      <c r="C402" s="84"/>
      <c r="D402" s="74"/>
      <c r="E402" s="75"/>
      <c r="F402" s="70"/>
      <c r="G402" s="73"/>
      <c r="H402" s="71"/>
      <c r="I402" s="71"/>
      <c r="J402" s="72"/>
    </row>
    <row r="403" spans="1:10" ht="34.5" customHeight="1">
      <c r="A403" s="73"/>
      <c r="B403" s="68"/>
      <c r="C403" s="84"/>
      <c r="D403" s="74"/>
      <c r="E403" s="75"/>
      <c r="F403" s="70"/>
      <c r="G403" s="73"/>
      <c r="H403" s="71"/>
      <c r="I403" s="71"/>
      <c r="J403" s="72"/>
    </row>
    <row r="404" spans="1:10" ht="34.5" customHeight="1" thickBot="1">
      <c r="A404" s="76"/>
      <c r="B404" s="77"/>
      <c r="C404" s="77"/>
      <c r="D404" s="78"/>
      <c r="E404" s="79"/>
      <c r="F404" s="80"/>
      <c r="G404" s="76"/>
      <c r="H404" s="77"/>
      <c r="I404" s="77"/>
      <c r="J404" s="81"/>
    </row>
    <row r="405" spans="1:10" ht="18" customHeight="1">
      <c r="A405" s="82" t="s">
        <v>193</v>
      </c>
      <c r="B405" s="49"/>
      <c r="C405" s="49"/>
      <c r="D405" s="57"/>
      <c r="E405" s="49"/>
      <c r="F405" s="49"/>
      <c r="G405" s="49"/>
      <c r="H405" s="49"/>
      <c r="I405" s="49"/>
      <c r="J405" s="49"/>
    </row>
    <row r="406" spans="1:10" ht="12.75">
      <c r="A406" s="49"/>
      <c r="B406" s="49"/>
      <c r="C406" s="49"/>
      <c r="D406" s="57"/>
      <c r="E406" s="49"/>
      <c r="F406" s="49"/>
      <c r="G406" s="49"/>
      <c r="H406" s="49"/>
      <c r="I406" s="49"/>
      <c r="J406" s="49"/>
    </row>
    <row r="407" spans="1:10" ht="12.75">
      <c r="A407" s="49" t="s">
        <v>206</v>
      </c>
      <c r="B407" s="49"/>
      <c r="C407" s="49"/>
      <c r="D407" s="57"/>
      <c r="E407" s="49"/>
      <c r="F407" s="49"/>
      <c r="G407" s="49"/>
      <c r="H407" s="49"/>
      <c r="I407" s="49"/>
      <c r="J407" s="49"/>
    </row>
    <row r="408" spans="1:10" ht="12.75">
      <c r="A408" s="49" t="s">
        <v>207</v>
      </c>
      <c r="B408" s="49"/>
      <c r="C408" s="49"/>
      <c r="D408" s="57"/>
      <c r="E408" s="49"/>
      <c r="F408" s="49"/>
      <c r="G408" s="49"/>
      <c r="H408" s="49"/>
      <c r="I408" s="49"/>
      <c r="J408" s="49"/>
    </row>
    <row r="409" spans="1:10" ht="12.75">
      <c r="A409" s="49" t="s">
        <v>221</v>
      </c>
      <c r="B409" s="49"/>
      <c r="C409" s="49"/>
      <c r="D409" s="57"/>
      <c r="E409" s="49"/>
      <c r="F409" s="49"/>
      <c r="G409" s="49"/>
      <c r="H409" s="49"/>
      <c r="I409" s="49"/>
      <c r="J409" s="49"/>
    </row>
    <row r="410" spans="1:10" ht="12.75">
      <c r="A410" s="49"/>
      <c r="B410" s="49"/>
      <c r="C410" s="49"/>
      <c r="D410" s="57"/>
      <c r="E410" s="49"/>
      <c r="F410" s="49"/>
      <c r="G410" s="49"/>
      <c r="H410" s="49"/>
      <c r="I410" s="49"/>
      <c r="J410" s="49"/>
    </row>
    <row r="411" spans="1:14" ht="36.75" customHeight="1" thickBot="1">
      <c r="A411" s="50" t="str">
        <f>A1</f>
        <v> 12° Robby Fish Zeehengenfestival - inrichting R.Z.C.</v>
      </c>
      <c r="B411" s="50"/>
      <c r="C411" s="51"/>
      <c r="D411" s="52"/>
      <c r="E411" s="51"/>
      <c r="F411" s="51"/>
      <c r="G411" s="51"/>
      <c r="H411" s="51"/>
      <c r="I411" s="51"/>
      <c r="J411" s="51"/>
      <c r="K411" s="15"/>
      <c r="L411" s="15"/>
      <c r="M411" s="15"/>
      <c r="N411" s="15"/>
    </row>
    <row r="412" spans="1:10" ht="36.75" customHeight="1" thickBot="1">
      <c r="A412" s="53" t="str">
        <f>A2</f>
        <v>   Zaterdag 21 mei 2022 - Blankenberge</v>
      </c>
      <c r="B412" s="53"/>
      <c r="C412" s="54"/>
      <c r="D412" s="55"/>
      <c r="E412" s="54"/>
      <c r="F412" s="56"/>
      <c r="G412" s="56"/>
      <c r="H412" s="56"/>
      <c r="I412" s="56"/>
      <c r="J412" s="49"/>
    </row>
    <row r="413" spans="1:10" ht="13.5" thickBot="1">
      <c r="A413" s="49"/>
      <c r="B413" s="49"/>
      <c r="C413" s="49"/>
      <c r="D413" s="57"/>
      <c r="E413" s="49"/>
      <c r="F413" s="49"/>
      <c r="G413" s="49"/>
      <c r="H413" s="49"/>
      <c r="I413" s="49"/>
      <c r="J413" s="49"/>
    </row>
    <row r="414" spans="1:10" ht="36.75" customHeight="1" thickBot="1">
      <c r="A414" s="58" t="s">
        <v>46</v>
      </c>
      <c r="B414" s="59" t="s">
        <v>187</v>
      </c>
      <c r="C414" s="60">
        <f>VLOOKUP($A414,Boten!$A$2:$B$26,2,FALSE)</f>
        <v>0</v>
      </c>
      <c r="D414" s="61"/>
      <c r="E414" s="62"/>
      <c r="F414" s="56"/>
      <c r="G414" s="56"/>
      <c r="H414" s="56"/>
      <c r="I414" s="56"/>
      <c r="J414" s="56"/>
    </row>
    <row r="415" spans="1:10" ht="13.5" thickBot="1">
      <c r="A415" s="49"/>
      <c r="B415" s="49"/>
      <c r="C415" s="49"/>
      <c r="D415" s="57"/>
      <c r="E415" s="49"/>
      <c r="F415" s="49"/>
      <c r="G415" s="49"/>
      <c r="H415" s="49"/>
      <c r="I415" s="49"/>
      <c r="J415" s="49"/>
    </row>
    <row r="416" spans="1:10" ht="22.5" customHeight="1" thickBot="1">
      <c r="A416" s="63" t="s">
        <v>188</v>
      </c>
      <c r="B416" s="63" t="s">
        <v>189</v>
      </c>
      <c r="C416" s="64" t="s">
        <v>194</v>
      </c>
      <c r="D416" s="63" t="s">
        <v>192</v>
      </c>
      <c r="E416" s="65" t="s">
        <v>195</v>
      </c>
      <c r="F416" s="63" t="s">
        <v>190</v>
      </c>
      <c r="G416" s="66" t="s">
        <v>183</v>
      </c>
      <c r="H416" s="83" t="s">
        <v>197</v>
      </c>
      <c r="I416" s="63" t="s">
        <v>191</v>
      </c>
      <c r="J416" s="64" t="s">
        <v>196</v>
      </c>
    </row>
    <row r="417" spans="1:10" ht="34.5" customHeight="1" thickBot="1">
      <c r="A417" s="67" t="s">
        <v>143</v>
      </c>
      <c r="B417" s="89">
        <f>VLOOKUP($A417,Loting!$A$2:$E$126,2,FALSE)</f>
        <v>0</v>
      </c>
      <c r="C417" s="86" t="e">
        <f>VLOOKUP($B417,Deelnemers!$A$3:$E$146,2,FALSE)</f>
        <v>#N/A</v>
      </c>
      <c r="D417" s="87" t="e">
        <f>VLOOKUP($B417,Deelnemers!$A$3:$E$146,3,FALSE)</f>
        <v>#N/A</v>
      </c>
      <c r="E417" s="88" t="e">
        <f>VLOOKUP($B417,Deelnemers!$A$3:$E$146,4,FALSE)</f>
        <v>#N/A</v>
      </c>
      <c r="F417" s="69"/>
      <c r="G417" s="94"/>
      <c r="H417" s="95"/>
      <c r="I417" s="95"/>
      <c r="J417" s="96" t="e">
        <f>VLOOKUP($B417,Deelnemers!$A$3:$E$146,5,FALSE)</f>
        <v>#N/A</v>
      </c>
    </row>
    <row r="418" spans="1:10" ht="34.5" customHeight="1" thickBot="1">
      <c r="A418" s="67" t="s">
        <v>144</v>
      </c>
      <c r="B418" s="89">
        <f>VLOOKUP($A418,Loting!$A$2:$E$126,2,FALSE)</f>
        <v>0</v>
      </c>
      <c r="C418" s="86" t="e">
        <f>VLOOKUP($B418,Deelnemers!$A$3:$E$146,2,FALSE)</f>
        <v>#N/A</v>
      </c>
      <c r="D418" s="87" t="e">
        <f>VLOOKUP($B418,Deelnemers!$A$3:$E$146,3,FALSE)</f>
        <v>#N/A</v>
      </c>
      <c r="E418" s="88" t="e">
        <f>VLOOKUP($B418,Deelnemers!$A$3:$E$146,4,FALSE)</f>
        <v>#N/A</v>
      </c>
      <c r="F418" s="69"/>
      <c r="G418" s="94"/>
      <c r="H418" s="95"/>
      <c r="I418" s="95"/>
      <c r="J418" s="96" t="e">
        <f>VLOOKUP($B418,Deelnemers!$A$3:$E$146,5,FALSE)</f>
        <v>#N/A</v>
      </c>
    </row>
    <row r="419" spans="1:10" ht="34.5" customHeight="1" thickBot="1">
      <c r="A419" s="67" t="s">
        <v>145</v>
      </c>
      <c r="B419" s="89">
        <f>VLOOKUP($A419,Loting!$A$2:$E$126,2,FALSE)</f>
        <v>0</v>
      </c>
      <c r="C419" s="86" t="e">
        <f>VLOOKUP($B419,Deelnemers!$A$3:$E$146,2,FALSE)</f>
        <v>#N/A</v>
      </c>
      <c r="D419" s="87" t="e">
        <f>VLOOKUP($B419,Deelnemers!$A$3:$E$146,3,FALSE)</f>
        <v>#N/A</v>
      </c>
      <c r="E419" s="88" t="e">
        <f>VLOOKUP($B419,Deelnemers!$A$3:$E$146,4,FALSE)</f>
        <v>#N/A</v>
      </c>
      <c r="F419" s="69"/>
      <c r="G419" s="94"/>
      <c r="H419" s="95"/>
      <c r="I419" s="95"/>
      <c r="J419" s="96" t="e">
        <f>VLOOKUP($B419,Deelnemers!$A$3:$E$146,5,FALSE)</f>
        <v>#N/A</v>
      </c>
    </row>
    <row r="420" spans="1:10" ht="34.5" customHeight="1" thickBot="1">
      <c r="A420" s="67" t="s">
        <v>146</v>
      </c>
      <c r="B420" s="89">
        <f>VLOOKUP($A420,Loting!$A$2:$E$126,2,FALSE)</f>
        <v>0</v>
      </c>
      <c r="C420" s="86" t="e">
        <f>VLOOKUP($B420,Deelnemers!$A$3:$E$146,2,FALSE)</f>
        <v>#N/A</v>
      </c>
      <c r="D420" s="87" t="e">
        <f>VLOOKUP($B420,Deelnemers!$A$3:$E$146,3,FALSE)</f>
        <v>#N/A</v>
      </c>
      <c r="E420" s="88" t="e">
        <f>VLOOKUP($B420,Deelnemers!$A$3:$E$146,4,FALSE)</f>
        <v>#N/A</v>
      </c>
      <c r="F420" s="69"/>
      <c r="G420" s="94"/>
      <c r="H420" s="95"/>
      <c r="I420" s="95"/>
      <c r="J420" s="96" t="e">
        <f>VLOOKUP($B420,Deelnemers!$A$3:$E$146,5,FALSE)</f>
        <v>#N/A</v>
      </c>
    </row>
    <row r="421" spans="1:10" ht="34.5" customHeight="1" thickBot="1">
      <c r="A421" s="67" t="s">
        <v>147</v>
      </c>
      <c r="B421" s="89">
        <f>VLOOKUP($A421,Loting!$A$2:$E$126,2,FALSE)</f>
        <v>0</v>
      </c>
      <c r="C421" s="86" t="e">
        <f>VLOOKUP($B421,Deelnemers!$A$3:$E$146,2,FALSE)</f>
        <v>#N/A</v>
      </c>
      <c r="D421" s="87" t="e">
        <f>VLOOKUP($B421,Deelnemers!$A$3:$E$146,3,FALSE)</f>
        <v>#N/A</v>
      </c>
      <c r="E421" s="88" t="e">
        <f>VLOOKUP($B421,Deelnemers!$A$3:$E$146,4,FALSE)</f>
        <v>#N/A</v>
      </c>
      <c r="F421" s="69"/>
      <c r="G421" s="94"/>
      <c r="H421" s="95"/>
      <c r="I421" s="95"/>
      <c r="J421" s="96" t="e">
        <f>VLOOKUP($B421,Deelnemers!$A$3:$E$146,5,FALSE)</f>
        <v>#N/A</v>
      </c>
    </row>
    <row r="422" spans="1:10" ht="34.5" customHeight="1">
      <c r="A422" s="67"/>
      <c r="B422" s="89"/>
      <c r="C422" s="86"/>
      <c r="D422" s="87"/>
      <c r="E422" s="88"/>
      <c r="F422" s="69"/>
      <c r="G422" s="94"/>
      <c r="H422" s="95"/>
      <c r="I422" s="95"/>
      <c r="J422" s="96"/>
    </row>
    <row r="423" spans="1:10" ht="34.5" customHeight="1">
      <c r="A423" s="73"/>
      <c r="B423" s="68"/>
      <c r="C423" s="84"/>
      <c r="D423" s="74"/>
      <c r="E423" s="75"/>
      <c r="F423" s="70"/>
      <c r="G423" s="73"/>
      <c r="H423" s="71"/>
      <c r="I423" s="71"/>
      <c r="J423" s="72"/>
    </row>
    <row r="424" spans="1:10" ht="34.5" customHeight="1" thickBot="1">
      <c r="A424" s="76"/>
      <c r="B424" s="77"/>
      <c r="C424" s="77"/>
      <c r="D424" s="78"/>
      <c r="E424" s="79"/>
      <c r="F424" s="80"/>
      <c r="G424" s="76"/>
      <c r="H424" s="77"/>
      <c r="I424" s="77"/>
      <c r="J424" s="81"/>
    </row>
    <row r="425" spans="1:10" ht="18" customHeight="1">
      <c r="A425" s="82" t="s">
        <v>193</v>
      </c>
      <c r="B425" s="49"/>
      <c r="C425" s="49"/>
      <c r="D425" s="57"/>
      <c r="E425" s="49"/>
      <c r="F425" s="49"/>
      <c r="G425" s="49"/>
      <c r="H425" s="49"/>
      <c r="I425" s="49"/>
      <c r="J425" s="49"/>
    </row>
    <row r="426" spans="1:10" ht="12.75">
      <c r="A426" s="49"/>
      <c r="B426" s="49"/>
      <c r="C426" s="49"/>
      <c r="D426" s="57"/>
      <c r="E426" s="49"/>
      <c r="F426" s="49"/>
      <c r="G426" s="49"/>
      <c r="H426" s="49"/>
      <c r="I426" s="49"/>
      <c r="J426" s="49"/>
    </row>
    <row r="427" spans="1:10" ht="12.75">
      <c r="A427" s="49" t="s">
        <v>206</v>
      </c>
      <c r="B427" s="49"/>
      <c r="C427" s="49"/>
      <c r="D427" s="57"/>
      <c r="E427" s="49"/>
      <c r="F427" s="49"/>
      <c r="G427" s="49"/>
      <c r="H427" s="49"/>
      <c r="I427" s="49"/>
      <c r="J427" s="49"/>
    </row>
    <row r="428" spans="1:10" ht="12.75">
      <c r="A428" s="49" t="s">
        <v>207</v>
      </c>
      <c r="B428" s="49"/>
      <c r="C428" s="49"/>
      <c r="D428" s="57"/>
      <c r="E428" s="49"/>
      <c r="F428" s="49"/>
      <c r="G428" s="49"/>
      <c r="H428" s="49"/>
      <c r="I428" s="49"/>
      <c r="J428" s="49"/>
    </row>
    <row r="429" spans="1:10" ht="12.75">
      <c r="A429" s="49" t="s">
        <v>221</v>
      </c>
      <c r="B429" s="49"/>
      <c r="C429" s="49"/>
      <c r="D429" s="57"/>
      <c r="E429" s="49"/>
      <c r="F429" s="49"/>
      <c r="G429" s="49"/>
      <c r="H429" s="49"/>
      <c r="I429" s="49"/>
      <c r="J429" s="49"/>
    </row>
    <row r="430" spans="1:10" ht="12.75">
      <c r="A430" s="49"/>
      <c r="B430" s="49"/>
      <c r="C430" s="49"/>
      <c r="D430" s="57"/>
      <c r="E430" s="49"/>
      <c r="F430" s="49"/>
      <c r="G430" s="49"/>
      <c r="H430" s="49"/>
      <c r="I430" s="49"/>
      <c r="J430" s="49"/>
    </row>
    <row r="431" spans="1:14" ht="36.75" customHeight="1" thickBot="1">
      <c r="A431" s="50" t="str">
        <f>A1</f>
        <v> 12° Robby Fish Zeehengenfestival - inrichting R.Z.C.</v>
      </c>
      <c r="B431" s="50"/>
      <c r="C431" s="51"/>
      <c r="D431" s="52"/>
      <c r="E431" s="51"/>
      <c r="F431" s="51"/>
      <c r="G431" s="51"/>
      <c r="H431" s="51"/>
      <c r="I431" s="51"/>
      <c r="J431" s="51"/>
      <c r="K431" s="15"/>
      <c r="L431" s="15"/>
      <c r="M431" s="15"/>
      <c r="N431" s="15"/>
    </row>
    <row r="432" spans="1:10" ht="36.75" customHeight="1" thickBot="1">
      <c r="A432" s="53" t="str">
        <f>A2</f>
        <v>   Zaterdag 21 mei 2022 - Blankenberge</v>
      </c>
      <c r="B432" s="53"/>
      <c r="C432" s="54"/>
      <c r="D432" s="55"/>
      <c r="E432" s="54"/>
      <c r="F432" s="56"/>
      <c r="G432" s="56"/>
      <c r="H432" s="56"/>
      <c r="I432" s="56"/>
      <c r="J432" s="49"/>
    </row>
    <row r="433" spans="1:10" ht="13.5" thickBot="1">
      <c r="A433" s="49"/>
      <c r="B433" s="49"/>
      <c r="C433" s="49"/>
      <c r="D433" s="57"/>
      <c r="E433" s="49"/>
      <c r="F433" s="49"/>
      <c r="G433" s="49"/>
      <c r="H433" s="49"/>
      <c r="I433" s="49"/>
      <c r="J433" s="49"/>
    </row>
    <row r="434" spans="1:10" ht="36.75" customHeight="1" thickBot="1">
      <c r="A434" s="58" t="s">
        <v>208</v>
      </c>
      <c r="B434" s="59" t="s">
        <v>187</v>
      </c>
      <c r="C434" s="60">
        <f>VLOOKUP($A434,Boten!$A$2:$B$26,2,FALSE)</f>
        <v>0</v>
      </c>
      <c r="D434" s="61"/>
      <c r="E434" s="62"/>
      <c r="F434" s="56"/>
      <c r="G434" s="56"/>
      <c r="H434" s="56"/>
      <c r="I434" s="56"/>
      <c r="J434" s="56"/>
    </row>
    <row r="435" spans="1:10" ht="13.5" thickBot="1">
      <c r="A435" s="49"/>
      <c r="B435" s="49"/>
      <c r="C435" s="49"/>
      <c r="D435" s="57"/>
      <c r="E435" s="49"/>
      <c r="F435" s="49"/>
      <c r="G435" s="49"/>
      <c r="H435" s="49"/>
      <c r="I435" s="49"/>
      <c r="J435" s="49"/>
    </row>
    <row r="436" spans="1:10" ht="22.5" customHeight="1" thickBot="1">
      <c r="A436" s="63" t="s">
        <v>188</v>
      </c>
      <c r="B436" s="63" t="s">
        <v>189</v>
      </c>
      <c r="C436" s="64" t="s">
        <v>194</v>
      </c>
      <c r="D436" s="63" t="s">
        <v>192</v>
      </c>
      <c r="E436" s="65" t="s">
        <v>195</v>
      </c>
      <c r="F436" s="63" t="s">
        <v>190</v>
      </c>
      <c r="G436" s="66" t="s">
        <v>183</v>
      </c>
      <c r="H436" s="83" t="s">
        <v>197</v>
      </c>
      <c r="I436" s="63" t="s">
        <v>191</v>
      </c>
      <c r="J436" s="64" t="s">
        <v>196</v>
      </c>
    </row>
    <row r="437" spans="1:10" ht="34.5" customHeight="1" thickBot="1">
      <c r="A437" s="67" t="s">
        <v>209</v>
      </c>
      <c r="B437" s="89">
        <f>VLOOKUP($A437,Loting!$A$2:$E$126,2,FALSE)</f>
        <v>0</v>
      </c>
      <c r="C437" s="86" t="e">
        <f>VLOOKUP($B437,Deelnemers!$A$3:$E$146,2,FALSE)</f>
        <v>#N/A</v>
      </c>
      <c r="D437" s="87" t="e">
        <f>VLOOKUP($B437,Deelnemers!$A$3:$E$146,3,FALSE)</f>
        <v>#N/A</v>
      </c>
      <c r="E437" s="88" t="e">
        <f>VLOOKUP($B437,Deelnemers!$A$3:$E$146,4,FALSE)</f>
        <v>#N/A</v>
      </c>
      <c r="F437" s="69"/>
      <c r="G437" s="94"/>
      <c r="H437" s="95"/>
      <c r="I437" s="95"/>
      <c r="J437" s="96" t="e">
        <f>VLOOKUP($B437,Deelnemers!$A$3:$E$146,5,FALSE)</f>
        <v>#N/A</v>
      </c>
    </row>
    <row r="438" spans="1:10" ht="34.5" customHeight="1" thickBot="1">
      <c r="A438" s="67" t="s">
        <v>210</v>
      </c>
      <c r="B438" s="89">
        <f>VLOOKUP($A438,Loting!$A$2:$E$126,2,FALSE)</f>
        <v>0</v>
      </c>
      <c r="C438" s="86" t="e">
        <f>VLOOKUP($B438,Deelnemers!$A$3:$E$146,2,FALSE)</f>
        <v>#N/A</v>
      </c>
      <c r="D438" s="87" t="e">
        <f>VLOOKUP($B438,Deelnemers!$A$3:$E$146,3,FALSE)</f>
        <v>#N/A</v>
      </c>
      <c r="E438" s="88" t="e">
        <f>VLOOKUP($B438,Deelnemers!$A$3:$E$146,4,FALSE)</f>
        <v>#N/A</v>
      </c>
      <c r="F438" s="69"/>
      <c r="G438" s="94"/>
      <c r="H438" s="95"/>
      <c r="I438" s="95"/>
      <c r="J438" s="96" t="e">
        <f>VLOOKUP($B438,Deelnemers!$A$3:$E$146,5,FALSE)</f>
        <v>#N/A</v>
      </c>
    </row>
    <row r="439" spans="1:10" ht="34.5" customHeight="1" thickBot="1">
      <c r="A439" s="67" t="s">
        <v>211</v>
      </c>
      <c r="B439" s="89">
        <f>VLOOKUP($A439,Loting!$A$2:$E$126,2,FALSE)</f>
        <v>0</v>
      </c>
      <c r="C439" s="86" t="e">
        <f>VLOOKUP($B439,Deelnemers!$A$3:$E$146,2,FALSE)</f>
        <v>#N/A</v>
      </c>
      <c r="D439" s="87" t="e">
        <f>VLOOKUP($B439,Deelnemers!$A$3:$E$146,3,FALSE)</f>
        <v>#N/A</v>
      </c>
      <c r="E439" s="88" t="e">
        <f>VLOOKUP($B439,Deelnemers!$A$3:$E$146,4,FALSE)</f>
        <v>#N/A</v>
      </c>
      <c r="F439" s="69"/>
      <c r="G439" s="94"/>
      <c r="H439" s="95"/>
      <c r="I439" s="95"/>
      <c r="J439" s="96" t="e">
        <f>VLOOKUP($B439,Deelnemers!$A$3:$E$146,5,FALSE)</f>
        <v>#N/A</v>
      </c>
    </row>
    <row r="440" spans="1:10" ht="34.5" customHeight="1" thickBot="1">
      <c r="A440" s="67" t="s">
        <v>212</v>
      </c>
      <c r="B440" s="89" t="e">
        <f>VLOOKUP($A440,Loting!$A$2:$E$126,2,FALSE)</f>
        <v>#N/A</v>
      </c>
      <c r="C440" s="86" t="e">
        <f>VLOOKUP($B440,Deelnemers!$A$3:$E$146,2,FALSE)</f>
        <v>#N/A</v>
      </c>
      <c r="D440" s="87" t="e">
        <f>VLOOKUP($B440,Deelnemers!$A$3:$E$146,3,FALSE)</f>
        <v>#N/A</v>
      </c>
      <c r="E440" s="88" t="e">
        <f>VLOOKUP($B440,Deelnemers!$A$3:$E$146,4,FALSE)</f>
        <v>#N/A</v>
      </c>
      <c r="F440" s="69"/>
      <c r="G440" s="94"/>
      <c r="H440" s="95"/>
      <c r="I440" s="95"/>
      <c r="J440" s="96" t="e">
        <f>VLOOKUP($B440,Deelnemers!$A$3:$E$146,5,FALSE)</f>
        <v>#N/A</v>
      </c>
    </row>
    <row r="441" spans="1:10" ht="34.5" customHeight="1">
      <c r="A441" s="67"/>
      <c r="B441" s="89"/>
      <c r="C441" s="86"/>
      <c r="D441" s="87"/>
      <c r="E441" s="88"/>
      <c r="F441" s="69"/>
      <c r="G441" s="94"/>
      <c r="H441" s="95"/>
      <c r="I441" s="95"/>
      <c r="J441" s="96"/>
    </row>
    <row r="442" spans="1:10" ht="34.5" customHeight="1">
      <c r="A442" s="67"/>
      <c r="B442" s="89"/>
      <c r="C442" s="86"/>
      <c r="D442" s="87"/>
      <c r="E442" s="88"/>
      <c r="F442" s="70"/>
      <c r="G442" s="73"/>
      <c r="H442" s="71"/>
      <c r="I442" s="71"/>
      <c r="J442" s="97"/>
    </row>
    <row r="443" spans="1:10" ht="34.5" customHeight="1">
      <c r="A443" s="73"/>
      <c r="B443" s="68"/>
      <c r="C443" s="84"/>
      <c r="D443" s="74"/>
      <c r="E443" s="75"/>
      <c r="F443" s="70"/>
      <c r="G443" s="73"/>
      <c r="H443" s="71"/>
      <c r="I443" s="71"/>
      <c r="J443" s="72"/>
    </row>
    <row r="444" spans="1:10" ht="34.5" customHeight="1" thickBot="1">
      <c r="A444" s="76"/>
      <c r="B444" s="77"/>
      <c r="C444" s="77"/>
      <c r="D444" s="78"/>
      <c r="E444" s="79"/>
      <c r="F444" s="80"/>
      <c r="G444" s="76"/>
      <c r="H444" s="77"/>
      <c r="I444" s="77"/>
      <c r="J444" s="81"/>
    </row>
    <row r="445" spans="1:10" ht="18" customHeight="1">
      <c r="A445" s="82" t="s">
        <v>193</v>
      </c>
      <c r="B445" s="49"/>
      <c r="C445" s="49"/>
      <c r="D445" s="57"/>
      <c r="E445" s="49"/>
      <c r="F445" s="49"/>
      <c r="G445" s="49"/>
      <c r="H445" s="49"/>
      <c r="I445" s="49"/>
      <c r="J445" s="49"/>
    </row>
    <row r="446" spans="1:10" ht="12.75">
      <c r="A446" s="49"/>
      <c r="B446" s="49"/>
      <c r="C446" s="49"/>
      <c r="D446" s="57"/>
      <c r="E446" s="49"/>
      <c r="F446" s="49"/>
      <c r="G446" s="49"/>
      <c r="H446" s="49"/>
      <c r="I446" s="49"/>
      <c r="J446" s="49"/>
    </row>
    <row r="447" spans="1:10" ht="12.75">
      <c r="A447" s="49" t="s">
        <v>206</v>
      </c>
      <c r="B447" s="49"/>
      <c r="C447" s="49"/>
      <c r="D447" s="57"/>
      <c r="E447" s="49"/>
      <c r="F447" s="49"/>
      <c r="G447" s="49"/>
      <c r="H447" s="49"/>
      <c r="I447" s="49"/>
      <c r="J447" s="49"/>
    </row>
    <row r="448" spans="1:10" ht="12.75">
      <c r="A448" s="49" t="s">
        <v>207</v>
      </c>
      <c r="B448" s="49"/>
      <c r="C448" s="49"/>
      <c r="D448" s="57"/>
      <c r="E448" s="49"/>
      <c r="F448" s="49"/>
      <c r="G448" s="49"/>
      <c r="H448" s="49"/>
      <c r="I448" s="49"/>
      <c r="J448" s="49"/>
    </row>
    <row r="449" spans="1:10" ht="12.75">
      <c r="A449" s="49" t="s">
        <v>221</v>
      </c>
      <c r="B449" s="49"/>
      <c r="C449" s="49"/>
      <c r="D449" s="57"/>
      <c r="E449" s="49"/>
      <c r="F449" s="49"/>
      <c r="G449" s="49"/>
      <c r="H449" s="49"/>
      <c r="I449" s="49"/>
      <c r="J449" s="49"/>
    </row>
    <row r="450" spans="1:10" ht="12.75">
      <c r="A450" s="49"/>
      <c r="B450" s="49"/>
      <c r="C450" s="49"/>
      <c r="D450" s="57"/>
      <c r="E450" s="49"/>
      <c r="F450" s="49"/>
      <c r="G450" s="49"/>
      <c r="H450" s="49"/>
      <c r="I450" s="49"/>
      <c r="J450" s="49"/>
    </row>
    <row r="451" spans="1:14" ht="36.75" customHeight="1" thickBot="1">
      <c r="A451" s="50" t="str">
        <f>A1</f>
        <v> 12° Robby Fish Zeehengenfestival - inrichting R.Z.C.</v>
      </c>
      <c r="B451" s="50"/>
      <c r="C451" s="51"/>
      <c r="D451" s="52"/>
      <c r="E451" s="51"/>
      <c r="F451" s="51"/>
      <c r="G451" s="51"/>
      <c r="H451" s="51"/>
      <c r="I451" s="51"/>
      <c r="J451" s="51"/>
      <c r="K451" s="15"/>
      <c r="L451" s="15"/>
      <c r="M451" s="15"/>
      <c r="N451" s="15"/>
    </row>
    <row r="452" spans="1:10" ht="36.75" customHeight="1" thickBot="1">
      <c r="A452" s="53" t="str">
        <f>A2</f>
        <v>   Zaterdag 21 mei 2022 - Blankenberge</v>
      </c>
      <c r="B452" s="53"/>
      <c r="C452" s="54"/>
      <c r="D452" s="55"/>
      <c r="E452" s="54"/>
      <c r="F452" s="56"/>
      <c r="G452" s="56"/>
      <c r="H452" s="56"/>
      <c r="I452" s="56"/>
      <c r="J452" s="49"/>
    </row>
    <row r="453" spans="1:10" ht="13.5" thickBot="1">
      <c r="A453" s="49"/>
      <c r="B453" s="49"/>
      <c r="C453" s="49"/>
      <c r="D453" s="57"/>
      <c r="E453" s="49"/>
      <c r="F453" s="49"/>
      <c r="G453" s="49"/>
      <c r="H453" s="49"/>
      <c r="I453" s="49"/>
      <c r="J453" s="49"/>
    </row>
    <row r="454" spans="1:10" ht="36.75" customHeight="1" thickBot="1">
      <c r="A454" s="58" t="s">
        <v>222</v>
      </c>
      <c r="B454" s="59" t="s">
        <v>187</v>
      </c>
      <c r="C454" s="60">
        <f>VLOOKUP($A454,Boten!$A$2:$B$26,2,FALSE)</f>
        <v>0</v>
      </c>
      <c r="D454" s="61"/>
      <c r="E454" s="62"/>
      <c r="F454" s="56"/>
      <c r="G454" s="56"/>
      <c r="H454" s="56"/>
      <c r="I454" s="56"/>
      <c r="J454" s="56"/>
    </row>
    <row r="455" spans="1:10" ht="13.5" thickBot="1">
      <c r="A455" s="49"/>
      <c r="B455" s="49"/>
      <c r="C455" s="49"/>
      <c r="D455" s="57"/>
      <c r="E455" s="49"/>
      <c r="F455" s="49"/>
      <c r="G455" s="49"/>
      <c r="H455" s="49"/>
      <c r="I455" s="49"/>
      <c r="J455" s="49"/>
    </row>
    <row r="456" spans="1:10" ht="22.5" customHeight="1" thickBot="1">
      <c r="A456" s="63" t="s">
        <v>188</v>
      </c>
      <c r="B456" s="63" t="s">
        <v>189</v>
      </c>
      <c r="C456" s="64" t="s">
        <v>194</v>
      </c>
      <c r="D456" s="63" t="s">
        <v>192</v>
      </c>
      <c r="E456" s="65" t="s">
        <v>195</v>
      </c>
      <c r="F456" s="63" t="s">
        <v>190</v>
      </c>
      <c r="G456" s="66" t="s">
        <v>183</v>
      </c>
      <c r="H456" s="83" t="s">
        <v>197</v>
      </c>
      <c r="I456" s="63" t="s">
        <v>191</v>
      </c>
      <c r="J456" s="64" t="s">
        <v>196</v>
      </c>
    </row>
    <row r="457" spans="1:10" ht="34.5" customHeight="1" thickBot="1">
      <c r="A457" s="67" t="s">
        <v>223</v>
      </c>
      <c r="B457" s="89" t="e">
        <f>VLOOKUP($A457,Loting!$A$2:$E$126,2,FALSE)</f>
        <v>#N/A</v>
      </c>
      <c r="C457" s="86" t="e">
        <f>VLOOKUP($B457,Deelnemers!$A$3:$E$146,2,FALSE)</f>
        <v>#N/A</v>
      </c>
      <c r="D457" s="87" t="e">
        <f>VLOOKUP($B457,Deelnemers!$A$3:$E$146,3,FALSE)</f>
        <v>#N/A</v>
      </c>
      <c r="E457" s="88" t="e">
        <f>VLOOKUP($B457,Deelnemers!$A$3:$E$146,4,FALSE)</f>
        <v>#N/A</v>
      </c>
      <c r="F457" s="69"/>
      <c r="G457" s="94"/>
      <c r="H457" s="95"/>
      <c r="I457" s="95"/>
      <c r="J457" s="96" t="e">
        <f>VLOOKUP($B457,Deelnemers!$A$3:$E$146,5,FALSE)</f>
        <v>#N/A</v>
      </c>
    </row>
    <row r="458" spans="1:10" ht="34.5" customHeight="1" thickBot="1">
      <c r="A458" s="67" t="s">
        <v>224</v>
      </c>
      <c r="B458" s="89" t="e">
        <f>VLOOKUP($A458,Loting!$A$2:$E$126,2,FALSE)</f>
        <v>#N/A</v>
      </c>
      <c r="C458" s="86" t="e">
        <f>VLOOKUP($B458,Deelnemers!$A$3:$E$146,2,FALSE)</f>
        <v>#N/A</v>
      </c>
      <c r="D458" s="87" t="e">
        <f>VLOOKUP($B458,Deelnemers!$A$3:$E$146,3,FALSE)</f>
        <v>#N/A</v>
      </c>
      <c r="E458" s="88" t="e">
        <f>VLOOKUP($B458,Deelnemers!$A$3:$E$146,4,FALSE)</f>
        <v>#N/A</v>
      </c>
      <c r="F458" s="69"/>
      <c r="G458" s="94"/>
      <c r="H458" s="95"/>
      <c r="I458" s="95"/>
      <c r="J458" s="96" t="e">
        <f>VLOOKUP($B458,Deelnemers!$A$3:$E$146,5,FALSE)</f>
        <v>#N/A</v>
      </c>
    </row>
    <row r="459" spans="1:10" ht="34.5" customHeight="1" thickBot="1">
      <c r="A459" s="67" t="s">
        <v>225</v>
      </c>
      <c r="B459" s="89" t="e">
        <f>VLOOKUP($A459,Loting!$A$2:$E$126,2,FALSE)</f>
        <v>#N/A</v>
      </c>
      <c r="C459" s="86" t="e">
        <f>VLOOKUP($B459,Deelnemers!$A$3:$E$146,2,FALSE)</f>
        <v>#N/A</v>
      </c>
      <c r="D459" s="87" t="e">
        <f>VLOOKUP($B459,Deelnemers!$A$3:$E$146,3,FALSE)</f>
        <v>#N/A</v>
      </c>
      <c r="E459" s="88" t="e">
        <f>VLOOKUP($B459,Deelnemers!$A$3:$E$146,4,FALSE)</f>
        <v>#N/A</v>
      </c>
      <c r="F459" s="69"/>
      <c r="G459" s="94"/>
      <c r="H459" s="95"/>
      <c r="I459" s="95"/>
      <c r="J459" s="96" t="e">
        <f>VLOOKUP($B459,Deelnemers!$A$3:$E$146,5,FALSE)</f>
        <v>#N/A</v>
      </c>
    </row>
    <row r="460" spans="1:10" ht="34.5" customHeight="1" thickBot="1">
      <c r="A460" s="67" t="s">
        <v>226</v>
      </c>
      <c r="B460" s="89" t="e">
        <f>VLOOKUP($A460,Loting!$A$2:$E$126,2,FALSE)</f>
        <v>#N/A</v>
      </c>
      <c r="C460" s="86" t="e">
        <f>VLOOKUP($B460,Deelnemers!$A$3:$E$146,2,FALSE)</f>
        <v>#N/A</v>
      </c>
      <c r="D460" s="87" t="e">
        <f>VLOOKUP($B460,Deelnemers!$A$3:$E$146,3,FALSE)</f>
        <v>#N/A</v>
      </c>
      <c r="E460" s="88" t="e">
        <f>VLOOKUP($B460,Deelnemers!$A$3:$E$146,4,FALSE)</f>
        <v>#N/A</v>
      </c>
      <c r="F460" s="69"/>
      <c r="G460" s="94"/>
      <c r="H460" s="95"/>
      <c r="I460" s="95"/>
      <c r="J460" s="96" t="e">
        <f>VLOOKUP($B460,Deelnemers!$A$3:$E$146,5,FALSE)</f>
        <v>#N/A</v>
      </c>
    </row>
    <row r="461" spans="1:10" ht="34.5" customHeight="1" thickBot="1">
      <c r="A461" s="67" t="s">
        <v>227</v>
      </c>
      <c r="B461" s="89" t="e">
        <f>VLOOKUP($A461,Loting!$A$2:$E$126,2,FALSE)</f>
        <v>#N/A</v>
      </c>
      <c r="C461" s="86" t="e">
        <f>VLOOKUP($B461,Deelnemers!$A$3:$E$146,2,FALSE)</f>
        <v>#N/A</v>
      </c>
      <c r="D461" s="87" t="e">
        <f>VLOOKUP($B461,Deelnemers!$A$3:$E$146,3,FALSE)</f>
        <v>#N/A</v>
      </c>
      <c r="E461" s="88" t="e">
        <f>VLOOKUP($B461,Deelnemers!$A$3:$E$146,4,FALSE)</f>
        <v>#N/A</v>
      </c>
      <c r="F461" s="69"/>
      <c r="G461" s="94"/>
      <c r="H461" s="95"/>
      <c r="I461" s="95"/>
      <c r="J461" s="96" t="e">
        <f>VLOOKUP($B461,Deelnemers!$A$3:$E$146,5,FALSE)</f>
        <v>#N/A</v>
      </c>
    </row>
    <row r="462" spans="1:10" ht="34.5" customHeight="1">
      <c r="A462" s="67"/>
      <c r="B462" s="89"/>
      <c r="C462" s="86"/>
      <c r="D462" s="87"/>
      <c r="E462" s="88"/>
      <c r="F462" s="69"/>
      <c r="G462" s="94"/>
      <c r="H462" s="95"/>
      <c r="I462" s="95"/>
      <c r="J462" s="96"/>
    </row>
    <row r="463" spans="1:10" ht="34.5" customHeight="1">
      <c r="A463" s="73"/>
      <c r="B463" s="68"/>
      <c r="C463" s="84"/>
      <c r="D463" s="74"/>
      <c r="E463" s="75"/>
      <c r="F463" s="70"/>
      <c r="G463" s="73"/>
      <c r="H463" s="71"/>
      <c r="I463" s="71"/>
      <c r="J463" s="72"/>
    </row>
    <row r="464" spans="1:10" ht="34.5" customHeight="1" thickBot="1">
      <c r="A464" s="76"/>
      <c r="B464" s="77"/>
      <c r="C464" s="77"/>
      <c r="D464" s="78"/>
      <c r="E464" s="79"/>
      <c r="F464" s="80"/>
      <c r="G464" s="76"/>
      <c r="H464" s="77"/>
      <c r="I464" s="77"/>
      <c r="J464" s="81"/>
    </row>
    <row r="465" spans="1:10" ht="18" customHeight="1">
      <c r="A465" s="82" t="s">
        <v>193</v>
      </c>
      <c r="B465" s="49"/>
      <c r="C465" s="49"/>
      <c r="D465" s="57"/>
      <c r="E465" s="49"/>
      <c r="F465" s="49"/>
      <c r="G465" s="49"/>
      <c r="H465" s="49"/>
      <c r="I465" s="49"/>
      <c r="J465" s="49"/>
    </row>
    <row r="466" spans="1:10" ht="12.75">
      <c r="A466" s="49"/>
      <c r="B466" s="49"/>
      <c r="C466" s="49"/>
      <c r="D466" s="57"/>
      <c r="E466" s="49"/>
      <c r="F466" s="49"/>
      <c r="G466" s="49"/>
      <c r="H466" s="49"/>
      <c r="I466" s="49"/>
      <c r="J466" s="49"/>
    </row>
    <row r="467" spans="1:10" ht="12.75">
      <c r="A467" s="49" t="s">
        <v>206</v>
      </c>
      <c r="B467" s="49"/>
      <c r="C467" s="49"/>
      <c r="D467" s="57"/>
      <c r="E467" s="49"/>
      <c r="F467" s="49"/>
      <c r="G467" s="49"/>
      <c r="H467" s="49"/>
      <c r="I467" s="49"/>
      <c r="J467" s="49"/>
    </row>
    <row r="468" spans="1:10" ht="12.75">
      <c r="A468" s="49" t="s">
        <v>207</v>
      </c>
      <c r="B468" s="49"/>
      <c r="C468" s="49"/>
      <c r="D468" s="57"/>
      <c r="E468" s="49"/>
      <c r="F468" s="49"/>
      <c r="G468" s="49"/>
      <c r="H468" s="49"/>
      <c r="I468" s="49"/>
      <c r="J468" s="49"/>
    </row>
    <row r="469" spans="1:10" ht="12.75">
      <c r="A469" s="49" t="s">
        <v>221</v>
      </c>
      <c r="B469" s="49"/>
      <c r="C469" s="49"/>
      <c r="D469" s="57"/>
      <c r="E469" s="49"/>
      <c r="F469" s="49"/>
      <c r="G469" s="49"/>
      <c r="H469" s="49"/>
      <c r="I469" s="49"/>
      <c r="J469" s="49"/>
    </row>
    <row r="470" spans="1:10" ht="12.75">
      <c r="A470" s="49"/>
      <c r="B470" s="49"/>
      <c r="C470" s="49"/>
      <c r="D470" s="57"/>
      <c r="E470" s="49"/>
      <c r="F470" s="49"/>
      <c r="G470" s="49"/>
      <c r="H470" s="49"/>
      <c r="I470" s="49"/>
      <c r="J470" s="49"/>
    </row>
    <row r="471" spans="1:14" ht="36.75" customHeight="1" thickBot="1">
      <c r="A471" s="50" t="str">
        <f>A1</f>
        <v> 12° Robby Fish Zeehengenfestival - inrichting R.Z.C.</v>
      </c>
      <c r="B471" s="50"/>
      <c r="C471" s="51"/>
      <c r="D471" s="52"/>
      <c r="E471" s="51"/>
      <c r="F471" s="51"/>
      <c r="G471" s="51"/>
      <c r="H471" s="51"/>
      <c r="I471" s="51"/>
      <c r="J471" s="51"/>
      <c r="K471" s="15"/>
      <c r="L471" s="15"/>
      <c r="M471" s="15"/>
      <c r="N471" s="15"/>
    </row>
    <row r="472" spans="1:10" ht="36.75" customHeight="1" thickBot="1">
      <c r="A472" s="53" t="str">
        <f>A2</f>
        <v>   Zaterdag 21 mei 2022 - Blankenberge</v>
      </c>
      <c r="B472" s="53"/>
      <c r="C472" s="54"/>
      <c r="D472" s="55"/>
      <c r="E472" s="54"/>
      <c r="F472" s="56"/>
      <c r="G472" s="56"/>
      <c r="H472" s="56"/>
      <c r="I472" s="56"/>
      <c r="J472" s="49"/>
    </row>
    <row r="473" spans="1:10" ht="13.5" thickBot="1">
      <c r="A473" s="49"/>
      <c r="B473" s="49"/>
      <c r="C473" s="49"/>
      <c r="D473" s="57"/>
      <c r="E473" s="49"/>
      <c r="F473" s="49"/>
      <c r="G473" s="49"/>
      <c r="H473" s="49"/>
      <c r="I473" s="49"/>
      <c r="J473" s="49"/>
    </row>
    <row r="474" spans="1:10" ht="36.75" customHeight="1" thickBot="1">
      <c r="A474" s="58" t="s">
        <v>228</v>
      </c>
      <c r="B474" s="59" t="s">
        <v>187</v>
      </c>
      <c r="C474" s="60" t="e">
        <f>VLOOKUP($A474,Boten!$A$2:$B$26,2,FALSE)</f>
        <v>#N/A</v>
      </c>
      <c r="D474" s="61"/>
      <c r="E474" s="62"/>
      <c r="F474" s="56"/>
      <c r="G474" s="56"/>
      <c r="H474" s="56"/>
      <c r="I474" s="56"/>
      <c r="J474" s="56"/>
    </row>
    <row r="475" spans="1:10" ht="13.5" thickBot="1">
      <c r="A475" s="49"/>
      <c r="B475" s="49"/>
      <c r="C475" s="49"/>
      <c r="D475" s="57"/>
      <c r="E475" s="49"/>
      <c r="F475" s="49"/>
      <c r="G475" s="49"/>
      <c r="H475" s="49"/>
      <c r="I475" s="49"/>
      <c r="J475" s="49"/>
    </row>
    <row r="476" spans="1:10" ht="22.5" customHeight="1" thickBot="1">
      <c r="A476" s="63" t="s">
        <v>188</v>
      </c>
      <c r="B476" s="63" t="s">
        <v>189</v>
      </c>
      <c r="C476" s="64" t="s">
        <v>194</v>
      </c>
      <c r="D476" s="63" t="s">
        <v>192</v>
      </c>
      <c r="E476" s="65" t="s">
        <v>195</v>
      </c>
      <c r="F476" s="63" t="s">
        <v>190</v>
      </c>
      <c r="G476" s="66" t="s">
        <v>183</v>
      </c>
      <c r="H476" s="83" t="s">
        <v>197</v>
      </c>
      <c r="I476" s="63" t="s">
        <v>191</v>
      </c>
      <c r="J476" s="64" t="s">
        <v>196</v>
      </c>
    </row>
    <row r="477" spans="1:10" ht="34.5" customHeight="1" thickBot="1">
      <c r="A477" s="67" t="s">
        <v>229</v>
      </c>
      <c r="B477" s="89" t="e">
        <f>VLOOKUP($A477,Loting!$A$2:$E$99,2,FALSE)</f>
        <v>#N/A</v>
      </c>
      <c r="C477" s="86" t="e">
        <f>VLOOKUP($B477,Deelnemers!$A$3:$E$145,2,FALSE)</f>
        <v>#N/A</v>
      </c>
      <c r="D477" s="87" t="e">
        <f>VLOOKUP($B477,Deelnemers!$A$3:$E$145,3,FALSE)</f>
        <v>#N/A</v>
      </c>
      <c r="E477" s="88" t="e">
        <f>VLOOKUP($B477,Deelnemers!$A$3:$E$145,4,FALSE)</f>
        <v>#N/A</v>
      </c>
      <c r="F477" s="69"/>
      <c r="G477" s="94"/>
      <c r="H477" s="95"/>
      <c r="I477" s="95"/>
      <c r="J477" s="96" t="e">
        <f>VLOOKUP($B477,Deelnemers!$A$3:$E$145,5,FALSE)</f>
        <v>#N/A</v>
      </c>
    </row>
    <row r="478" spans="1:10" ht="34.5" customHeight="1" thickBot="1">
      <c r="A478" s="67" t="s">
        <v>230</v>
      </c>
      <c r="B478" s="89" t="e">
        <f>VLOOKUP($A478,Loting!$A$2:$E$99,2,FALSE)</f>
        <v>#N/A</v>
      </c>
      <c r="C478" s="86" t="e">
        <f>VLOOKUP($B478,Deelnemers!$A$3:$E$145,2,FALSE)</f>
        <v>#N/A</v>
      </c>
      <c r="D478" s="87" t="e">
        <f>VLOOKUP($B478,Deelnemers!$A$3:$E$145,3,FALSE)</f>
        <v>#N/A</v>
      </c>
      <c r="E478" s="88" t="e">
        <f>VLOOKUP($B478,Deelnemers!$A$3:$E$145,4,FALSE)</f>
        <v>#N/A</v>
      </c>
      <c r="F478" s="69"/>
      <c r="G478" s="94"/>
      <c r="H478" s="95"/>
      <c r="I478" s="95"/>
      <c r="J478" s="96" t="e">
        <f>VLOOKUP($B478,Deelnemers!$A$3:$E$145,5,FALSE)</f>
        <v>#N/A</v>
      </c>
    </row>
    <row r="479" spans="1:10" ht="34.5" customHeight="1" thickBot="1">
      <c r="A479" s="67" t="s">
        <v>231</v>
      </c>
      <c r="B479" s="89" t="e">
        <f>VLOOKUP($A479,Loting!$A$2:$E$99,2,FALSE)</f>
        <v>#N/A</v>
      </c>
      <c r="C479" s="86" t="e">
        <f>VLOOKUP($B479,Deelnemers!$A$3:$E$145,2,FALSE)</f>
        <v>#N/A</v>
      </c>
      <c r="D479" s="87" t="e">
        <f>VLOOKUP($B479,Deelnemers!$A$3:$E$145,3,FALSE)</f>
        <v>#N/A</v>
      </c>
      <c r="E479" s="88" t="e">
        <f>VLOOKUP($B479,Deelnemers!$A$3:$E$145,4,FALSE)</f>
        <v>#N/A</v>
      </c>
      <c r="F479" s="69"/>
      <c r="G479" s="94"/>
      <c r="H479" s="95"/>
      <c r="I479" s="95"/>
      <c r="J479" s="96" t="e">
        <f>VLOOKUP($B479,Deelnemers!$A$3:$E$145,5,FALSE)</f>
        <v>#N/A</v>
      </c>
    </row>
    <row r="480" spans="1:10" ht="34.5" customHeight="1" thickBot="1">
      <c r="A480" s="67" t="s">
        <v>232</v>
      </c>
      <c r="B480" s="89" t="e">
        <f>VLOOKUP($A480,Loting!$A$2:$E$99,2,FALSE)</f>
        <v>#N/A</v>
      </c>
      <c r="C480" s="86" t="e">
        <f>VLOOKUP($B480,Deelnemers!$A$3:$E$145,2,FALSE)</f>
        <v>#N/A</v>
      </c>
      <c r="D480" s="87" t="e">
        <f>VLOOKUP($B480,Deelnemers!$A$3:$E$145,3,FALSE)</f>
        <v>#N/A</v>
      </c>
      <c r="E480" s="88" t="e">
        <f>VLOOKUP($B480,Deelnemers!$A$3:$E$145,4,FALSE)</f>
        <v>#N/A</v>
      </c>
      <c r="F480" s="69"/>
      <c r="G480" s="94"/>
      <c r="H480" s="95"/>
      <c r="I480" s="95"/>
      <c r="J480" s="96" t="e">
        <f>VLOOKUP($B480,Deelnemers!$A$3:$E$145,5,FALSE)</f>
        <v>#N/A</v>
      </c>
    </row>
    <row r="481" spans="1:10" ht="34.5" customHeight="1" thickBot="1">
      <c r="A481" s="67" t="s">
        <v>233</v>
      </c>
      <c r="B481" s="89" t="e">
        <f>VLOOKUP($A481,Loting!$A$2:$E$99,2,FALSE)</f>
        <v>#N/A</v>
      </c>
      <c r="C481" s="86" t="e">
        <f>VLOOKUP($B481,Deelnemers!$A$3:$E$145,2,FALSE)</f>
        <v>#N/A</v>
      </c>
      <c r="D481" s="87" t="e">
        <f>VLOOKUP($B481,Deelnemers!$A$3:$E$145,3,FALSE)</f>
        <v>#N/A</v>
      </c>
      <c r="E481" s="88" t="e">
        <f>VLOOKUP($B481,Deelnemers!$A$3:$E$145,4,FALSE)</f>
        <v>#N/A</v>
      </c>
      <c r="F481" s="69"/>
      <c r="G481" s="94"/>
      <c r="H481" s="95"/>
      <c r="I481" s="95"/>
      <c r="J481" s="96" t="e">
        <f>VLOOKUP($B481,Deelnemers!$A$3:$E$145,5,FALSE)</f>
        <v>#N/A</v>
      </c>
    </row>
    <row r="482" spans="1:10" ht="34.5" customHeight="1">
      <c r="A482" s="67"/>
      <c r="B482" s="89"/>
      <c r="C482" s="86"/>
      <c r="D482" s="87"/>
      <c r="E482" s="88"/>
      <c r="F482" s="69"/>
      <c r="G482" s="94"/>
      <c r="H482" s="95"/>
      <c r="I482" s="95"/>
      <c r="J482" s="96"/>
    </row>
    <row r="483" spans="1:10" ht="34.5" customHeight="1">
      <c r="A483" s="73"/>
      <c r="B483" s="68"/>
      <c r="C483" s="84"/>
      <c r="D483" s="74"/>
      <c r="E483" s="75"/>
      <c r="F483" s="70"/>
      <c r="G483" s="73"/>
      <c r="H483" s="71"/>
      <c r="I483" s="71"/>
      <c r="J483" s="72"/>
    </row>
    <row r="484" spans="1:10" ht="34.5" customHeight="1" thickBot="1">
      <c r="A484" s="76"/>
      <c r="B484" s="77"/>
      <c r="C484" s="77"/>
      <c r="D484" s="78"/>
      <c r="E484" s="79"/>
      <c r="F484" s="80"/>
      <c r="G484" s="76"/>
      <c r="H484" s="77"/>
      <c r="I484" s="77"/>
      <c r="J484" s="81"/>
    </row>
    <row r="485" spans="1:10" ht="18" customHeight="1">
      <c r="A485" s="82" t="s">
        <v>193</v>
      </c>
      <c r="B485" s="49"/>
      <c r="C485" s="49"/>
      <c r="D485" s="57"/>
      <c r="E485" s="49"/>
      <c r="F485" s="49"/>
      <c r="G485" s="49"/>
      <c r="H485" s="49"/>
      <c r="I485" s="49"/>
      <c r="J485" s="49"/>
    </row>
    <row r="486" spans="1:10" ht="12.75">
      <c r="A486" s="49"/>
      <c r="B486" s="49"/>
      <c r="C486" s="49"/>
      <c r="D486" s="57"/>
      <c r="E486" s="49"/>
      <c r="F486" s="49"/>
      <c r="G486" s="49"/>
      <c r="H486" s="49"/>
      <c r="I486" s="49"/>
      <c r="J486" s="49"/>
    </row>
    <row r="487" spans="1:10" ht="12.75">
      <c r="A487" s="49" t="s">
        <v>206</v>
      </c>
      <c r="B487" s="49"/>
      <c r="C487" s="49"/>
      <c r="D487" s="57"/>
      <c r="E487" s="49"/>
      <c r="F487" s="49"/>
      <c r="G487" s="49"/>
      <c r="H487" s="49"/>
      <c r="I487" s="49"/>
      <c r="J487" s="49"/>
    </row>
    <row r="488" spans="1:10" ht="12.75">
      <c r="A488" s="49" t="s">
        <v>207</v>
      </c>
      <c r="B488" s="49"/>
      <c r="C488" s="49"/>
      <c r="D488" s="57"/>
      <c r="E488" s="49"/>
      <c r="F488" s="49"/>
      <c r="G488" s="49"/>
      <c r="H488" s="49"/>
      <c r="I488" s="49"/>
      <c r="J488" s="49"/>
    </row>
    <row r="489" spans="1:10" ht="12.75">
      <c r="A489" s="49" t="s">
        <v>221</v>
      </c>
      <c r="B489" s="49"/>
      <c r="C489" s="49"/>
      <c r="D489" s="57"/>
      <c r="E489" s="49"/>
      <c r="F489" s="49"/>
      <c r="G489" s="49"/>
      <c r="H489" s="49"/>
      <c r="I489" s="49"/>
      <c r="J489" s="49"/>
    </row>
    <row r="490" spans="1:10" ht="12.75">
      <c r="A490" s="49"/>
      <c r="B490" s="49"/>
      <c r="C490" s="49"/>
      <c r="D490" s="57"/>
      <c r="E490" s="49"/>
      <c r="F490" s="49"/>
      <c r="G490" s="49"/>
      <c r="H490" s="49"/>
      <c r="I490" s="49"/>
      <c r="J490" s="49"/>
    </row>
    <row r="491" spans="1:4" s="14" customFormat="1" ht="36.75" customHeight="1">
      <c r="A491" s="130"/>
      <c r="B491" s="130"/>
      <c r="D491" s="85"/>
    </row>
    <row r="492" spans="1:4" s="14" customFormat="1" ht="36.75" customHeight="1">
      <c r="A492" s="131"/>
      <c r="B492" s="131"/>
      <c r="D492" s="85"/>
    </row>
    <row r="493" s="14" customFormat="1" ht="12.75">
      <c r="D493" s="85"/>
    </row>
    <row r="494" spans="1:4" s="14" customFormat="1" ht="36.75" customHeight="1">
      <c r="A494" s="132"/>
      <c r="B494" s="133"/>
      <c r="C494" s="134"/>
      <c r="D494" s="132"/>
    </row>
    <row r="495" s="14" customFormat="1" ht="12.75">
      <c r="D495" s="85"/>
    </row>
    <row r="496" spans="1:10" s="14" customFormat="1" ht="22.5" customHeight="1">
      <c r="A496" s="135"/>
      <c r="B496" s="135"/>
      <c r="C496" s="136"/>
      <c r="D496" s="135"/>
      <c r="E496" s="136"/>
      <c r="F496" s="135"/>
      <c r="G496" s="135"/>
      <c r="H496" s="137"/>
      <c r="I496" s="135"/>
      <c r="J496" s="136"/>
    </row>
    <row r="497" spans="1:10" s="14" customFormat="1" ht="34.5" customHeight="1">
      <c r="A497" s="138"/>
      <c r="B497" s="139"/>
      <c r="C497" s="140"/>
      <c r="D497" s="141"/>
      <c r="E497" s="140"/>
      <c r="J497" s="140"/>
    </row>
    <row r="498" spans="1:10" s="14" customFormat="1" ht="34.5" customHeight="1">
      <c r="A498" s="138"/>
      <c r="B498" s="139"/>
      <c r="C498" s="140"/>
      <c r="D498" s="141"/>
      <c r="E498" s="140"/>
      <c r="J498" s="140"/>
    </row>
    <row r="499" spans="1:10" s="14" customFormat="1" ht="34.5" customHeight="1">
      <c r="A499" s="138"/>
      <c r="B499" s="139"/>
      <c r="C499" s="140"/>
      <c r="D499" s="141"/>
      <c r="E499" s="140"/>
      <c r="J499" s="140"/>
    </row>
    <row r="500" spans="1:10" s="14" customFormat="1" ht="34.5" customHeight="1">
      <c r="A500" s="138"/>
      <c r="B500" s="139"/>
      <c r="C500" s="140"/>
      <c r="D500" s="141"/>
      <c r="E500" s="140"/>
      <c r="J500" s="140"/>
    </row>
    <row r="501" spans="1:10" s="14" customFormat="1" ht="34.5" customHeight="1">
      <c r="A501" s="138"/>
      <c r="B501" s="139"/>
      <c r="C501" s="140"/>
      <c r="D501" s="141"/>
      <c r="E501" s="140"/>
      <c r="J501" s="140"/>
    </row>
    <row r="502" spans="1:10" s="14" customFormat="1" ht="34.5" customHeight="1">
      <c r="A502" s="138"/>
      <c r="B502" s="139"/>
      <c r="C502" s="140"/>
      <c r="D502" s="141"/>
      <c r="E502" s="140"/>
      <c r="J502" s="140"/>
    </row>
    <row r="503" spans="2:4" s="14" customFormat="1" ht="34.5" customHeight="1">
      <c r="B503" s="142"/>
      <c r="C503" s="143"/>
      <c r="D503" s="85"/>
    </row>
    <row r="504" s="14" customFormat="1" ht="34.5" customHeight="1">
      <c r="D504" s="85"/>
    </row>
    <row r="505" spans="1:4" s="14" customFormat="1" ht="18" customHeight="1">
      <c r="A505" s="144"/>
      <c r="D505" s="85"/>
    </row>
    <row r="506" s="14" customFormat="1" ht="12.75">
      <c r="D506" s="85"/>
    </row>
    <row r="507" s="14" customFormat="1" ht="12.75">
      <c r="D507" s="85"/>
    </row>
    <row r="508" s="14" customFormat="1" ht="12.75">
      <c r="D508" s="85"/>
    </row>
    <row r="509" s="14" customFormat="1" ht="12.75">
      <c r="D509" s="85"/>
    </row>
    <row r="510" s="14" customFormat="1" ht="12.75">
      <c r="D510" s="85"/>
    </row>
    <row r="511" spans="1:4" s="14" customFormat="1" ht="36.75" customHeight="1">
      <c r="A511" s="130"/>
      <c r="B511" s="130"/>
      <c r="D511" s="85"/>
    </row>
    <row r="512" spans="1:4" s="14" customFormat="1" ht="36.75" customHeight="1">
      <c r="A512" s="131"/>
      <c r="B512" s="131"/>
      <c r="D512" s="85"/>
    </row>
    <row r="513" s="14" customFormat="1" ht="12.75">
      <c r="D513" s="85"/>
    </row>
    <row r="514" spans="1:4" s="14" customFormat="1" ht="36.75" customHeight="1">
      <c r="A514" s="132"/>
      <c r="B514" s="133"/>
      <c r="C514" s="134"/>
      <c r="D514" s="132"/>
    </row>
    <row r="515" s="14" customFormat="1" ht="12.75">
      <c r="D515" s="85"/>
    </row>
    <row r="516" spans="1:10" s="14" customFormat="1" ht="22.5" customHeight="1">
      <c r="A516" s="135"/>
      <c r="B516" s="135"/>
      <c r="C516" s="136"/>
      <c r="D516" s="135"/>
      <c r="E516" s="136"/>
      <c r="F516" s="135"/>
      <c r="G516" s="135"/>
      <c r="H516" s="137"/>
      <c r="I516" s="135"/>
      <c r="J516" s="136"/>
    </row>
    <row r="517" spans="1:10" s="14" customFormat="1" ht="34.5" customHeight="1">
      <c r="A517" s="138"/>
      <c r="B517" s="139"/>
      <c r="C517" s="140"/>
      <c r="D517" s="141"/>
      <c r="E517" s="140"/>
      <c r="J517" s="140"/>
    </row>
    <row r="518" spans="1:10" s="14" customFormat="1" ht="34.5" customHeight="1">
      <c r="A518" s="138"/>
      <c r="B518" s="139"/>
      <c r="C518" s="140"/>
      <c r="D518" s="141"/>
      <c r="E518" s="140"/>
      <c r="J518" s="140"/>
    </row>
    <row r="519" spans="1:10" s="14" customFormat="1" ht="34.5" customHeight="1">
      <c r="A519" s="138"/>
      <c r="B519" s="139"/>
      <c r="C519" s="140"/>
      <c r="D519" s="141"/>
      <c r="E519" s="140"/>
      <c r="J519" s="140"/>
    </row>
    <row r="520" spans="1:10" s="14" customFormat="1" ht="34.5" customHeight="1">
      <c r="A520" s="138"/>
      <c r="B520" s="139"/>
      <c r="C520" s="140"/>
      <c r="D520" s="141"/>
      <c r="E520" s="140"/>
      <c r="J520" s="140"/>
    </row>
    <row r="521" spans="1:10" s="14" customFormat="1" ht="34.5" customHeight="1">
      <c r="A521" s="138"/>
      <c r="B521" s="139"/>
      <c r="C521" s="140"/>
      <c r="D521" s="141"/>
      <c r="E521" s="140"/>
      <c r="J521" s="140"/>
    </row>
    <row r="522" spans="1:10" s="14" customFormat="1" ht="34.5" customHeight="1">
      <c r="A522" s="138"/>
      <c r="B522" s="139"/>
      <c r="C522" s="140"/>
      <c r="D522" s="141"/>
      <c r="E522" s="140"/>
      <c r="J522" s="140"/>
    </row>
    <row r="523" spans="2:4" s="14" customFormat="1" ht="34.5" customHeight="1">
      <c r="B523" s="142"/>
      <c r="C523" s="143"/>
      <c r="D523" s="85"/>
    </row>
    <row r="524" s="14" customFormat="1" ht="34.5" customHeight="1">
      <c r="D524" s="85"/>
    </row>
    <row r="525" spans="1:4" s="14" customFormat="1" ht="18" customHeight="1">
      <c r="A525" s="144"/>
      <c r="D525" s="85"/>
    </row>
    <row r="526" s="14" customFormat="1" ht="12.75">
      <c r="D526" s="85"/>
    </row>
    <row r="527" s="14" customFormat="1" ht="12.75">
      <c r="D527" s="85"/>
    </row>
    <row r="528" s="14" customFormat="1" ht="12.75">
      <c r="D528" s="85"/>
    </row>
    <row r="529" s="14" customFormat="1" ht="12.75">
      <c r="D529" s="85"/>
    </row>
    <row r="530" s="14" customFormat="1" ht="12.75">
      <c r="D530" s="85"/>
    </row>
    <row r="531" spans="1:4" s="14" customFormat="1" ht="36.75" customHeight="1">
      <c r="A531" s="130"/>
      <c r="B531" s="130"/>
      <c r="D531" s="85"/>
    </row>
    <row r="532" spans="1:4" s="14" customFormat="1" ht="36.75" customHeight="1">
      <c r="A532" s="131"/>
      <c r="B532" s="131"/>
      <c r="D532" s="85"/>
    </row>
    <row r="533" s="14" customFormat="1" ht="12.75">
      <c r="D533" s="85"/>
    </row>
    <row r="534" spans="1:4" s="14" customFormat="1" ht="36.75" customHeight="1">
      <c r="A534" s="132"/>
      <c r="B534" s="133"/>
      <c r="C534" s="134"/>
      <c r="D534" s="132"/>
    </row>
    <row r="535" s="14" customFormat="1" ht="12.75">
      <c r="D535" s="85"/>
    </row>
    <row r="536" spans="1:10" s="14" customFormat="1" ht="22.5" customHeight="1">
      <c r="A536" s="135"/>
      <c r="B536" s="135"/>
      <c r="C536" s="136"/>
      <c r="D536" s="135"/>
      <c r="E536" s="136"/>
      <c r="F536" s="135"/>
      <c r="G536" s="135"/>
      <c r="H536" s="137"/>
      <c r="I536" s="135"/>
      <c r="J536" s="136"/>
    </row>
    <row r="537" spans="1:10" s="14" customFormat="1" ht="34.5" customHeight="1">
      <c r="A537" s="138"/>
      <c r="B537" s="139"/>
      <c r="C537" s="140"/>
      <c r="D537" s="141"/>
      <c r="E537" s="140"/>
      <c r="J537" s="140"/>
    </row>
    <row r="538" spans="1:10" s="14" customFormat="1" ht="34.5" customHeight="1">
      <c r="A538" s="138"/>
      <c r="B538" s="139"/>
      <c r="C538" s="140"/>
      <c r="D538" s="141"/>
      <c r="E538" s="140"/>
      <c r="J538" s="140"/>
    </row>
    <row r="539" spans="1:10" s="14" customFormat="1" ht="34.5" customHeight="1">
      <c r="A539" s="138"/>
      <c r="B539" s="139"/>
      <c r="C539" s="140"/>
      <c r="D539" s="141"/>
      <c r="E539" s="140"/>
      <c r="J539" s="140"/>
    </row>
    <row r="540" spans="1:10" s="14" customFormat="1" ht="34.5" customHeight="1">
      <c r="A540" s="138"/>
      <c r="B540" s="139"/>
      <c r="C540" s="140"/>
      <c r="D540" s="141"/>
      <c r="E540" s="140"/>
      <c r="J540" s="140"/>
    </row>
    <row r="541" spans="1:10" s="14" customFormat="1" ht="34.5" customHeight="1">
      <c r="A541" s="138"/>
      <c r="B541" s="139"/>
      <c r="C541" s="140"/>
      <c r="D541" s="141"/>
      <c r="E541" s="140"/>
      <c r="J541" s="140"/>
    </row>
    <row r="542" spans="1:10" s="14" customFormat="1" ht="34.5" customHeight="1">
      <c r="A542" s="138"/>
      <c r="B542" s="139"/>
      <c r="C542" s="140"/>
      <c r="D542" s="141"/>
      <c r="E542" s="140"/>
      <c r="J542" s="140"/>
    </row>
    <row r="543" spans="2:4" s="14" customFormat="1" ht="34.5" customHeight="1">
      <c r="B543" s="142"/>
      <c r="C543" s="143"/>
      <c r="D543" s="85"/>
    </row>
    <row r="544" s="14" customFormat="1" ht="34.5" customHeight="1">
      <c r="D544" s="85"/>
    </row>
    <row r="545" spans="1:4" s="14" customFormat="1" ht="18" customHeight="1">
      <c r="A545" s="144"/>
      <c r="D545" s="85"/>
    </row>
    <row r="546" s="14" customFormat="1" ht="12.75">
      <c r="D546" s="85"/>
    </row>
    <row r="547" s="14" customFormat="1" ht="12.75">
      <c r="D547" s="85"/>
    </row>
    <row r="548" s="14" customFormat="1" ht="12.75">
      <c r="D548" s="85"/>
    </row>
    <row r="549" s="14" customFormat="1" ht="12.75">
      <c r="D549" s="85"/>
    </row>
    <row r="550" s="14" customFormat="1" ht="12.75">
      <c r="D550" s="85"/>
    </row>
    <row r="551" spans="1:4" s="14" customFormat="1" ht="36.75" customHeight="1">
      <c r="A551" s="130"/>
      <c r="B551" s="130"/>
      <c r="D551" s="85"/>
    </row>
    <row r="552" spans="1:4" s="14" customFormat="1" ht="36.75" customHeight="1">
      <c r="A552" s="131"/>
      <c r="B552" s="131"/>
      <c r="D552" s="85"/>
    </row>
    <row r="553" s="14" customFormat="1" ht="12.75">
      <c r="D553" s="85"/>
    </row>
    <row r="554" spans="1:4" s="14" customFormat="1" ht="36.75" customHeight="1">
      <c r="A554" s="132"/>
      <c r="B554" s="133"/>
      <c r="C554" s="134"/>
      <c r="D554" s="132"/>
    </row>
    <row r="555" s="14" customFormat="1" ht="12.75">
      <c r="D555" s="85"/>
    </row>
    <row r="556" spans="1:10" s="14" customFormat="1" ht="22.5" customHeight="1">
      <c r="A556" s="135"/>
      <c r="B556" s="135"/>
      <c r="C556" s="136"/>
      <c r="D556" s="135"/>
      <c r="E556" s="136"/>
      <c r="F556" s="135"/>
      <c r="G556" s="135"/>
      <c r="H556" s="137"/>
      <c r="I556" s="135"/>
      <c r="J556" s="136"/>
    </row>
    <row r="557" spans="1:10" s="14" customFormat="1" ht="34.5" customHeight="1">
      <c r="A557" s="138"/>
      <c r="B557" s="139"/>
      <c r="C557" s="140"/>
      <c r="D557" s="141"/>
      <c r="E557" s="140"/>
      <c r="J557" s="140"/>
    </row>
    <row r="558" spans="1:10" s="14" customFormat="1" ht="34.5" customHeight="1">
      <c r="A558" s="138"/>
      <c r="B558" s="139"/>
      <c r="C558" s="140"/>
      <c r="D558" s="141"/>
      <c r="E558" s="140"/>
      <c r="J558" s="140"/>
    </row>
    <row r="559" spans="1:10" s="14" customFormat="1" ht="34.5" customHeight="1">
      <c r="A559" s="138"/>
      <c r="B559" s="139"/>
      <c r="C559" s="140"/>
      <c r="D559" s="141"/>
      <c r="E559" s="140"/>
      <c r="J559" s="140"/>
    </row>
    <row r="560" spans="1:10" s="14" customFormat="1" ht="34.5" customHeight="1">
      <c r="A560" s="138"/>
      <c r="B560" s="139"/>
      <c r="C560" s="140"/>
      <c r="D560" s="141"/>
      <c r="E560" s="140"/>
      <c r="J560" s="140"/>
    </row>
    <row r="561" spans="1:10" s="14" customFormat="1" ht="34.5" customHeight="1">
      <c r="A561" s="138"/>
      <c r="B561" s="139"/>
      <c r="C561" s="140"/>
      <c r="D561" s="141"/>
      <c r="E561" s="140"/>
      <c r="J561" s="140"/>
    </row>
    <row r="562" spans="1:10" s="14" customFormat="1" ht="34.5" customHeight="1">
      <c r="A562" s="138"/>
      <c r="B562" s="139"/>
      <c r="C562" s="140"/>
      <c r="D562" s="141"/>
      <c r="E562" s="140"/>
      <c r="J562" s="140"/>
    </row>
    <row r="563" spans="2:4" s="14" customFormat="1" ht="34.5" customHeight="1">
      <c r="B563" s="142"/>
      <c r="C563" s="143"/>
      <c r="D563" s="85"/>
    </row>
    <row r="564" s="14" customFormat="1" ht="34.5" customHeight="1">
      <c r="D564" s="85"/>
    </row>
    <row r="565" spans="1:4" s="14" customFormat="1" ht="18" customHeight="1">
      <c r="A565" s="144"/>
      <c r="D565" s="85"/>
    </row>
    <row r="566" s="14" customFormat="1" ht="12.75">
      <c r="D566" s="85"/>
    </row>
    <row r="567" s="14" customFormat="1" ht="12.75">
      <c r="D567" s="85"/>
    </row>
    <row r="568" s="14" customFormat="1" ht="12.75">
      <c r="D568" s="85"/>
    </row>
    <row r="569" s="14" customFormat="1" ht="12.75">
      <c r="D569" s="85"/>
    </row>
    <row r="570" s="14" customFormat="1" ht="12.75">
      <c r="D570" s="85"/>
    </row>
  </sheetData>
  <sheetProtection/>
  <printOptions/>
  <pageMargins left="0.35433070866141736" right="0.4724409448818898" top="0.35433070866141736" bottom="0.4724409448818898" header="0.35433070866141736" footer="0.5118110236220472"/>
  <pageSetup fitToHeight="24" horizontalDpi="300" verticalDpi="300" orientation="landscape" paperSize="9" scale="95" r:id="rId2"/>
  <rowBreaks count="10" manualBreakCount="10">
    <brk id="39" max="255" man="1"/>
    <brk id="78" max="255" man="1"/>
    <brk id="157" max="255" man="1"/>
    <brk id="176" max="255" man="1"/>
    <brk id="195" max="255" man="1"/>
    <brk id="214" max="255" man="1"/>
    <brk id="253" max="255" man="1"/>
    <brk id="292" max="255" man="1"/>
    <brk id="311" max="255" man="1"/>
    <brk id="3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1.00390625" style="150" customWidth="1"/>
    <col min="2" max="2" width="12.57421875" style="0" customWidth="1"/>
    <col min="3" max="3" width="16.57421875" style="0" bestFit="1" customWidth="1"/>
    <col min="5" max="5" width="18.421875" style="0" customWidth="1"/>
    <col min="6" max="7" width="10.00390625" style="0" customWidth="1"/>
    <col min="8" max="8" width="6.421875" style="0" customWidth="1"/>
  </cols>
  <sheetData>
    <row r="1" ht="13.5" thickBot="1"/>
    <row r="2" spans="1:8" ht="30" customHeight="1" thickBot="1">
      <c r="A2" s="151" t="s">
        <v>15</v>
      </c>
      <c r="B2" s="107" t="s">
        <v>215</v>
      </c>
      <c r="C2" s="60" t="str">
        <f>VLOOKUP($A2,Boten!$A$2:$B$26,2,FALSE)</f>
        <v>Zeeduivel</v>
      </c>
      <c r="D2" s="105"/>
      <c r="E2" s="106"/>
      <c r="F2" s="108">
        <f>VLOOKUP($A2,Boten!$A$2:$C$26,3,FALSE)</f>
        <v>4</v>
      </c>
      <c r="G2" s="108"/>
      <c r="H2" s="108"/>
    </row>
    <row r="3" spans="1:8" ht="30" customHeight="1" thickBot="1">
      <c r="A3" s="151" t="s">
        <v>16</v>
      </c>
      <c r="B3" s="107" t="s">
        <v>215</v>
      </c>
      <c r="C3" s="60" t="str">
        <f>VLOOKUP($A3,Boten!$A$2:$B$26,2,FALSE)</f>
        <v>Grappa</v>
      </c>
      <c r="D3" s="105"/>
      <c r="E3" s="106"/>
      <c r="F3" s="108">
        <f>VLOOKUP($A3,Boten!$A$2:$C$26,3,FALSE)</f>
        <v>5</v>
      </c>
      <c r="G3" s="108"/>
      <c r="H3" s="108"/>
    </row>
    <row r="4" spans="1:8" ht="30" customHeight="1" thickBot="1">
      <c r="A4" s="151" t="s">
        <v>27</v>
      </c>
      <c r="B4" s="107" t="s">
        <v>215</v>
      </c>
      <c r="C4" s="60" t="str">
        <f>VLOOKUP($A4,Boten!$A$2:$B$26,2,FALSE)</f>
        <v>Ronnick</v>
      </c>
      <c r="D4" s="105"/>
      <c r="E4" s="106"/>
      <c r="F4" s="108">
        <f>VLOOKUP($A4,Boten!$A$2:$C$26,3,FALSE)</f>
        <v>5</v>
      </c>
      <c r="G4" s="108"/>
      <c r="H4" s="108"/>
    </row>
    <row r="5" spans="1:8" ht="30" customHeight="1" thickBot="1">
      <c r="A5" s="151" t="s">
        <v>28</v>
      </c>
      <c r="B5" s="107" t="s">
        <v>215</v>
      </c>
      <c r="C5" s="60" t="str">
        <f>VLOOKUP($A5,Boten!$A$2:$B$26,2,FALSE)</f>
        <v>Bon Vivant</v>
      </c>
      <c r="D5" s="105"/>
      <c r="E5" s="106"/>
      <c r="F5" s="108">
        <f>VLOOKUP($A5,Boten!$A$2:$C$26,3,FALSE)</f>
        <v>5</v>
      </c>
      <c r="G5" s="108"/>
      <c r="H5" s="108"/>
    </row>
    <row r="6" spans="1:8" ht="30" customHeight="1" thickBot="1">
      <c r="A6" s="151" t="s">
        <v>29</v>
      </c>
      <c r="B6" s="107" t="s">
        <v>215</v>
      </c>
      <c r="C6" s="60" t="str">
        <f>VLOOKUP($A6,Boten!$A$2:$B$26,2,FALSE)</f>
        <v>Queen</v>
      </c>
      <c r="D6" s="105"/>
      <c r="E6" s="106"/>
      <c r="F6" s="108">
        <f>VLOOKUP($A6,Boten!$A$2:$C$26,3,FALSE)</f>
        <v>5</v>
      </c>
      <c r="G6" s="108"/>
      <c r="H6" s="108"/>
    </row>
    <row r="7" spans="1:8" ht="30" customHeight="1" thickBot="1">
      <c r="A7" s="151" t="s">
        <v>30</v>
      </c>
      <c r="B7" s="107" t="s">
        <v>215</v>
      </c>
      <c r="C7" s="60" t="str">
        <f>VLOOKUP($A7,Boten!$A$2:$B$26,2,FALSE)</f>
        <v>Lysa</v>
      </c>
      <c r="D7" s="105"/>
      <c r="E7" s="106"/>
      <c r="F7" s="108">
        <f>VLOOKUP($A7,Boten!$A$2:$C$26,3,FALSE)</f>
        <v>4</v>
      </c>
      <c r="G7" s="108"/>
      <c r="H7" s="108"/>
    </row>
    <row r="8" spans="1:8" ht="30" customHeight="1" thickBot="1">
      <c r="A8" s="151" t="s">
        <v>31</v>
      </c>
      <c r="B8" s="107" t="s">
        <v>215</v>
      </c>
      <c r="C8" s="60" t="str">
        <f>VLOOKUP($A8,Boten!$A$2:$B$26,2,FALSE)</f>
        <v>Asterix</v>
      </c>
      <c r="D8" s="105"/>
      <c r="E8" s="106"/>
      <c r="F8" s="108">
        <f>VLOOKUP($A8,Boten!$A$2:$C$26,3,FALSE)</f>
        <v>4</v>
      </c>
      <c r="G8" s="108"/>
      <c r="H8" s="108"/>
    </row>
    <row r="9" spans="1:8" ht="30" customHeight="1" thickBot="1">
      <c r="A9" s="151" t="s">
        <v>32</v>
      </c>
      <c r="B9" s="107" t="s">
        <v>215</v>
      </c>
      <c r="C9" s="60" t="str">
        <f>VLOOKUP($A9,Boten!$A$2:$B$26,2,FALSE)</f>
        <v>Eenhoorn</v>
      </c>
      <c r="D9" s="105"/>
      <c r="E9" s="106"/>
      <c r="F9" s="108">
        <f>VLOOKUP($A9,Boten!$A$2:$C$26,3,FALSE)</f>
        <v>4</v>
      </c>
      <c r="G9" s="108"/>
      <c r="H9" s="108"/>
    </row>
    <row r="10" spans="1:8" ht="30" customHeight="1" thickBot="1">
      <c r="A10" s="151" t="s">
        <v>33</v>
      </c>
      <c r="B10" s="107" t="s">
        <v>215</v>
      </c>
      <c r="C10" s="60" t="str">
        <f>VLOOKUP($A10,Boten!$A$2:$B$26,2,FALSE)</f>
        <v>Aegir</v>
      </c>
      <c r="D10" s="105"/>
      <c r="E10" s="106"/>
      <c r="F10" s="108">
        <f>VLOOKUP($A10,Boten!$A$2:$C$26,3,FALSE)</f>
        <v>5</v>
      </c>
      <c r="G10" s="108"/>
      <c r="H10" s="108"/>
    </row>
    <row r="11" spans="1:8" ht="30" customHeight="1" thickBot="1">
      <c r="A11" s="151" t="s">
        <v>34</v>
      </c>
      <c r="B11" s="107" t="s">
        <v>215</v>
      </c>
      <c r="C11" s="60" t="str">
        <f>VLOOKUP($A11,Boten!$A$2:$B$26,2,FALSE)</f>
        <v>Windsor</v>
      </c>
      <c r="D11" s="105"/>
      <c r="E11" s="106"/>
      <c r="F11" s="108">
        <f>VLOOKUP($A11,Boten!$A$2:$C$26,3,FALSE)</f>
        <v>5</v>
      </c>
      <c r="G11" s="108"/>
      <c r="H11" s="108"/>
    </row>
    <row r="12" spans="1:8" ht="30" customHeight="1" thickBot="1">
      <c r="A12" s="151" t="s">
        <v>35</v>
      </c>
      <c r="B12" s="107" t="s">
        <v>215</v>
      </c>
      <c r="C12" s="60" t="str">
        <f>VLOOKUP($A12,Boten!$A$2:$B$26,2,FALSE)</f>
        <v>Blue One</v>
      </c>
      <c r="D12" s="105"/>
      <c r="E12" s="106"/>
      <c r="F12" s="108">
        <f>VLOOKUP($A12,Boten!$A$2:$C$26,3,FALSE)</f>
        <v>5</v>
      </c>
      <c r="G12" s="108"/>
      <c r="H12" s="108"/>
    </row>
    <row r="13" spans="1:8" ht="30" customHeight="1" thickBot="1">
      <c r="A13" s="151" t="s">
        <v>36</v>
      </c>
      <c r="B13" s="107" t="s">
        <v>215</v>
      </c>
      <c r="C13" s="60" t="str">
        <f>VLOOKUP($A13,Boten!$A$2:$B$26,2,FALSE)</f>
        <v>Young Warrior</v>
      </c>
      <c r="D13" s="105"/>
      <c r="E13" s="106"/>
      <c r="F13" s="108">
        <f>VLOOKUP($A13,Boten!$A$2:$C$26,3,FALSE)</f>
        <v>5</v>
      </c>
      <c r="G13" s="108"/>
      <c r="H13" s="108"/>
    </row>
    <row r="14" spans="1:8" ht="30" customHeight="1" thickBot="1">
      <c r="A14" s="151" t="s">
        <v>37</v>
      </c>
      <c r="B14" s="107" t="s">
        <v>215</v>
      </c>
      <c r="C14" s="60" t="str">
        <f>VLOOKUP($A14,Boten!$A$2:$B$26,2,FALSE)</f>
        <v>Niko</v>
      </c>
      <c r="D14" s="105"/>
      <c r="E14" s="106"/>
      <c r="F14" s="108">
        <f>VLOOKUP($A14,Boten!$A$2:$C$26,3,FALSE)</f>
        <v>5</v>
      </c>
      <c r="G14" s="108"/>
      <c r="H14" s="108"/>
    </row>
    <row r="15" spans="1:8" ht="30" customHeight="1" thickBot="1">
      <c r="A15" s="151" t="s">
        <v>38</v>
      </c>
      <c r="B15" s="107" t="s">
        <v>215</v>
      </c>
      <c r="C15" s="60" t="str">
        <f>VLOOKUP($A15,Boten!$A$2:$B$26,2,FALSE)</f>
        <v>Reserve</v>
      </c>
      <c r="D15" s="105"/>
      <c r="E15" s="106"/>
      <c r="F15" s="108">
        <f>VLOOKUP($A15,Boten!$A$2:$C$26,3,FALSE)</f>
        <v>1</v>
      </c>
      <c r="G15" s="108"/>
      <c r="H15" s="108"/>
    </row>
    <row r="16" spans="1:8" ht="30" customHeight="1" thickBot="1">
      <c r="A16" s="151" t="s">
        <v>39</v>
      </c>
      <c r="B16" s="107" t="s">
        <v>215</v>
      </c>
      <c r="C16" s="60">
        <f>VLOOKUP($A16,Boten!$A$2:$B$26,2,FALSE)</f>
        <v>0</v>
      </c>
      <c r="D16" s="105"/>
      <c r="E16" s="106"/>
      <c r="F16" s="108">
        <f>VLOOKUP($A16,Boten!$A$2:$C$26,3,FALSE)</f>
        <v>0</v>
      </c>
      <c r="G16" s="108"/>
      <c r="H16" s="108"/>
    </row>
    <row r="17" spans="1:8" ht="30" customHeight="1" thickBot="1">
      <c r="A17" s="151" t="s">
        <v>40</v>
      </c>
      <c r="B17" s="107" t="s">
        <v>215</v>
      </c>
      <c r="C17" s="60">
        <f>VLOOKUP($A17,Boten!$A$2:$B$26,2,FALSE)</f>
        <v>0</v>
      </c>
      <c r="D17" s="105"/>
      <c r="E17" s="106"/>
      <c r="F17" s="108">
        <f>VLOOKUP($A17,Boten!$A$2:$C$26,3,FALSE)</f>
        <v>0</v>
      </c>
      <c r="G17" s="108"/>
      <c r="H17" s="108"/>
    </row>
    <row r="18" spans="1:8" ht="30" customHeight="1" thickBot="1">
      <c r="A18" s="151" t="s">
        <v>41</v>
      </c>
      <c r="B18" s="107" t="s">
        <v>215</v>
      </c>
      <c r="C18" s="60">
        <f>VLOOKUP($A18,Boten!$A$2:$B$26,2,FALSE)</f>
        <v>0</v>
      </c>
      <c r="D18" s="105"/>
      <c r="E18" s="106"/>
      <c r="F18" s="108">
        <f>VLOOKUP($A18,Boten!$A$2:$C$26,3,FALSE)</f>
        <v>0</v>
      </c>
      <c r="G18" s="108"/>
      <c r="H18" s="108"/>
    </row>
    <row r="19" spans="1:8" ht="30" customHeight="1" thickBot="1">
      <c r="A19" s="151" t="s">
        <v>42</v>
      </c>
      <c r="B19" s="107" t="s">
        <v>215</v>
      </c>
      <c r="C19" s="60">
        <f>VLOOKUP($A19,Boten!$A$2:$B$26,2,FALSE)</f>
        <v>0</v>
      </c>
      <c r="D19" s="105"/>
      <c r="E19" s="106"/>
      <c r="F19" s="108">
        <f>VLOOKUP($A19,Boten!$A$2:$C$26,3,FALSE)</f>
        <v>0</v>
      </c>
      <c r="G19" s="108"/>
      <c r="H19" s="108"/>
    </row>
    <row r="20" spans="1:8" ht="30" customHeight="1" thickBot="1">
      <c r="A20" s="151" t="s">
        <v>43</v>
      </c>
      <c r="B20" s="107" t="s">
        <v>215</v>
      </c>
      <c r="C20" s="60">
        <f>VLOOKUP($A20,Boten!$A$2:$B$26,2,FALSE)</f>
        <v>0</v>
      </c>
      <c r="D20" s="105"/>
      <c r="E20" s="106"/>
      <c r="F20" s="108">
        <f>VLOOKUP($A20,Boten!$A$2:$C$26,3,FALSE)</f>
        <v>0</v>
      </c>
      <c r="G20" s="108"/>
      <c r="H20" s="108"/>
    </row>
    <row r="21" spans="1:8" ht="30" customHeight="1" thickBot="1">
      <c r="A21" s="151" t="s">
        <v>44</v>
      </c>
      <c r="B21" s="107" t="s">
        <v>215</v>
      </c>
      <c r="C21" s="60">
        <f>VLOOKUP($A21,Boten!$A$2:$B$26,2,FALSE)</f>
        <v>0</v>
      </c>
      <c r="D21" s="105"/>
      <c r="E21" s="106"/>
      <c r="F21" s="108">
        <f>VLOOKUP($A21,Boten!$A$2:$C$26,3,FALSE)</f>
        <v>0</v>
      </c>
      <c r="G21" s="108"/>
      <c r="H21" s="108"/>
    </row>
    <row r="22" spans="1:8" ht="30" customHeight="1" thickBot="1">
      <c r="A22" s="151" t="s">
        <v>45</v>
      </c>
      <c r="B22" s="107" t="s">
        <v>215</v>
      </c>
      <c r="C22" s="60">
        <f>VLOOKUP($A22,Boten!$A$2:$B$26,2,FALSE)</f>
        <v>0</v>
      </c>
      <c r="D22" s="105"/>
      <c r="E22" s="106"/>
      <c r="F22" s="108">
        <f>VLOOKUP($A22,Boten!$A$2:$C$26,3,FALSE)</f>
        <v>0</v>
      </c>
      <c r="G22" s="108"/>
      <c r="H22" s="108"/>
    </row>
    <row r="23" spans="1:8" ht="30" customHeight="1" thickBot="1">
      <c r="A23" s="151" t="s">
        <v>46</v>
      </c>
      <c r="B23" s="107" t="s">
        <v>215</v>
      </c>
      <c r="C23" s="60">
        <f>VLOOKUP($A23,Boten!$A$2:$B$26,2,FALSE)</f>
        <v>0</v>
      </c>
      <c r="D23" s="105"/>
      <c r="E23" s="106"/>
      <c r="F23" s="108">
        <f>VLOOKUP($A23,Boten!$A$2:$C$26,3,FALSE)</f>
        <v>0</v>
      </c>
      <c r="G23" s="108"/>
      <c r="H23" s="108"/>
    </row>
    <row r="25" spans="6:8" ht="18">
      <c r="F25" s="185">
        <f>SUM(F2:F23)</f>
        <v>62</v>
      </c>
      <c r="G25" s="185"/>
      <c r="H25" s="185"/>
    </row>
  </sheetData>
  <sheetProtection/>
  <printOptions/>
  <pageMargins left="0.74" right="0.36" top="1.1" bottom="0.24" header="0.34" footer="0.24"/>
  <pageSetup horizontalDpi="360" verticalDpi="360" orientation="portrait" paperSize="9" r:id="rId1"/>
  <headerFooter alignWithMargins="0">
    <oddHeader>&amp;C&amp;"Tahoma,Vet"&amp;20 49° North Sea Festival
22 oktober 2005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4">
      <selection activeCell="B6" sqref="B6"/>
    </sheetView>
  </sheetViews>
  <sheetFormatPr defaultColWidth="9.140625" defaultRowHeight="12.75"/>
  <cols>
    <col min="1" max="1" width="26.28125" style="0" bestFit="1" customWidth="1"/>
    <col min="4" max="4" width="28.8515625" style="0" bestFit="1" customWidth="1"/>
    <col min="5" max="5" width="13.57421875" style="0" customWidth="1"/>
  </cols>
  <sheetData>
    <row r="3" spans="1:4" ht="13.5" thickBot="1">
      <c r="A3" s="48"/>
      <c r="B3" s="48"/>
      <c r="C3" s="48"/>
      <c r="D3" s="48"/>
    </row>
    <row r="5" ht="22.5">
      <c r="A5" s="206" t="s">
        <v>175</v>
      </c>
    </row>
    <row r="7" spans="1:6" ht="18">
      <c r="A7" s="199" t="s">
        <v>176</v>
      </c>
      <c r="B7" s="199" t="s">
        <v>276</v>
      </c>
      <c r="C7" s="199"/>
      <c r="D7" s="199" t="s">
        <v>407</v>
      </c>
      <c r="E7" s="199" t="s">
        <v>362</v>
      </c>
      <c r="F7" s="199"/>
    </row>
    <row r="8" spans="1:6" ht="18">
      <c r="A8" s="199" t="s">
        <v>216</v>
      </c>
      <c r="B8" s="199" t="s">
        <v>181</v>
      </c>
      <c r="C8" s="199"/>
      <c r="D8" s="199" t="s">
        <v>326</v>
      </c>
      <c r="E8" s="199" t="s">
        <v>392</v>
      </c>
      <c r="F8" s="199"/>
    </row>
    <row r="9" spans="1:6" ht="18">
      <c r="A9" s="199" t="s">
        <v>217</v>
      </c>
      <c r="B9" s="199" t="s">
        <v>181</v>
      </c>
      <c r="C9" s="199"/>
      <c r="D9" s="199" t="s">
        <v>325</v>
      </c>
      <c r="E9" s="199" t="s">
        <v>321</v>
      </c>
      <c r="F9" s="199"/>
    </row>
    <row r="10" spans="1:3" ht="18">
      <c r="A10" s="199"/>
      <c r="B10" s="199"/>
      <c r="C10" s="199"/>
    </row>
    <row r="11" spans="1:6" ht="18">
      <c r="A11" s="199" t="s">
        <v>177</v>
      </c>
      <c r="B11" s="199" t="s">
        <v>181</v>
      </c>
      <c r="C11" s="199"/>
      <c r="D11" s="199" t="s">
        <v>321</v>
      </c>
      <c r="F11" s="199"/>
    </row>
    <row r="12" spans="1:6" ht="18">
      <c r="A12" s="199" t="s">
        <v>178</v>
      </c>
      <c r="B12" s="199" t="s">
        <v>181</v>
      </c>
      <c r="C12" s="199"/>
      <c r="D12" s="199" t="s">
        <v>346</v>
      </c>
      <c r="F12" s="199"/>
    </row>
    <row r="13" spans="1:6" ht="18">
      <c r="A13" s="199" t="s">
        <v>179</v>
      </c>
      <c r="B13" s="199" t="s">
        <v>181</v>
      </c>
      <c r="C13" s="199"/>
      <c r="D13" s="199" t="s">
        <v>351</v>
      </c>
      <c r="F13" s="199"/>
    </row>
    <row r="14" spans="1:3" ht="18">
      <c r="A14" s="199"/>
      <c r="B14" s="199"/>
      <c r="C14" s="199"/>
    </row>
    <row r="15" spans="1:6" ht="18">
      <c r="A15" s="199" t="s">
        <v>184</v>
      </c>
      <c r="B15" s="199" t="s">
        <v>262</v>
      </c>
      <c r="C15" s="199"/>
      <c r="D15" s="199" t="s">
        <v>408</v>
      </c>
      <c r="E15" s="199" t="s">
        <v>409</v>
      </c>
      <c r="F15" s="199"/>
    </row>
    <row r="16" spans="1:4" ht="18">
      <c r="A16" s="199"/>
      <c r="B16" s="199"/>
      <c r="C16" s="199"/>
      <c r="D16" s="217"/>
    </row>
    <row r="17" spans="1:6" ht="18">
      <c r="A17" s="199" t="s">
        <v>180</v>
      </c>
      <c r="B17" s="199" t="s">
        <v>262</v>
      </c>
      <c r="C17" s="199"/>
      <c r="D17" s="199" t="s">
        <v>322</v>
      </c>
      <c r="E17" s="199" t="s">
        <v>321</v>
      </c>
      <c r="F17" s="199"/>
    </row>
    <row r="18" spans="1:3" ht="18">
      <c r="A18" s="199"/>
      <c r="B18" s="199"/>
      <c r="C18" s="199"/>
    </row>
    <row r="19" spans="1:6" ht="18">
      <c r="A19" s="199" t="s">
        <v>284</v>
      </c>
      <c r="B19" s="199" t="s">
        <v>262</v>
      </c>
      <c r="D19" s="199" t="s">
        <v>367</v>
      </c>
      <c r="E19" s="199" t="s">
        <v>368</v>
      </c>
      <c r="F19" s="199"/>
    </row>
    <row r="20" ht="18" customHeight="1"/>
    <row r="21" spans="1:5" ht="18">
      <c r="A21" s="217" t="s">
        <v>285</v>
      </c>
      <c r="B21" s="217" t="s">
        <v>266</v>
      </c>
      <c r="D21" s="199" t="s">
        <v>271</v>
      </c>
      <c r="E21" s="217"/>
    </row>
    <row r="23" spans="1:4" ht="18">
      <c r="A23" s="217"/>
      <c r="B23" s="217"/>
      <c r="D23" s="21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&amp;C&amp;20 12e Robby Fish Zeehengel Festival- RZC Wommelgem - zaterdag 21
 mei 2022 - Blankenberge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9"/>
  <sheetViews>
    <sheetView view="pageLayout" workbookViewId="0" topLeftCell="A40">
      <selection activeCell="K47" sqref="K47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24.7109375" style="0" customWidth="1"/>
    <col min="4" max="4" width="27.7109375" style="0" customWidth="1"/>
    <col min="5" max="5" width="3.421875" style="0" customWidth="1"/>
    <col min="6" max="6" width="5.28125" style="0" customWidth="1"/>
    <col min="7" max="7" width="7.8515625" style="0" customWidth="1"/>
    <col min="8" max="8" width="24.7109375" style="0" customWidth="1"/>
    <col min="9" max="9" width="27.7109375" style="0" customWidth="1"/>
  </cols>
  <sheetData>
    <row r="1" spans="1:8" ht="24.75" customHeight="1">
      <c r="A1" s="115" t="s">
        <v>15</v>
      </c>
      <c r="B1" s="35"/>
      <c r="C1" s="116" t="str">
        <f>VLOOKUP($A1,Boten!$A$2:$B$30,2,FALSE)</f>
        <v>Zeeduivel</v>
      </c>
      <c r="E1" s="35"/>
      <c r="F1" s="115" t="s">
        <v>16</v>
      </c>
      <c r="G1" s="35"/>
      <c r="H1" s="116" t="str">
        <f>VLOOKUP($F1,Boten!$A$2:$B$30,2,FALSE)</f>
        <v>Grappa</v>
      </c>
    </row>
    <row r="2" spans="2:7" ht="6.75" customHeight="1" thickBot="1">
      <c r="B2" s="35"/>
      <c r="E2" s="35"/>
      <c r="G2" s="35"/>
    </row>
    <row r="3" spans="1:9" s="122" customFormat="1" ht="16.5" customHeight="1" thickBot="1">
      <c r="A3" s="117" t="s">
        <v>219</v>
      </c>
      <c r="B3" s="118" t="s">
        <v>220</v>
      </c>
      <c r="C3" s="119" t="s">
        <v>194</v>
      </c>
      <c r="D3" s="120" t="s">
        <v>195</v>
      </c>
      <c r="E3" s="121"/>
      <c r="F3" s="117" t="s">
        <v>219</v>
      </c>
      <c r="G3" s="118" t="s">
        <v>220</v>
      </c>
      <c r="H3" s="119" t="s">
        <v>194</v>
      </c>
      <c r="I3" s="120" t="s">
        <v>195</v>
      </c>
    </row>
    <row r="4" spans="1:9" s="122" customFormat="1" ht="16.5" customHeight="1">
      <c r="A4" s="123">
        <f>VLOOKUP($B4,Loting!$A$2:$F$126,2,FALSE)</f>
        <v>31</v>
      </c>
      <c r="B4" s="124" t="s">
        <v>17</v>
      </c>
      <c r="C4" s="125" t="str">
        <f>VLOOKUP($B4,Loting!$A$2:$F$126,3,FALSE)</f>
        <v>Devijnck Danny</v>
      </c>
      <c r="D4" s="126" t="str">
        <f>VLOOKUP($B4,Loting!$A$2:$F$126,5,FALSE)</f>
        <v>Robbyfish A</v>
      </c>
      <c r="E4" s="127"/>
      <c r="F4" s="123">
        <f>VLOOKUP($G4,Loting!$A$2:$F$126,2,FALSE)</f>
        <v>7</v>
      </c>
      <c r="G4" s="124" t="s">
        <v>22</v>
      </c>
      <c r="H4" s="125" t="str">
        <f>VLOOKUP($G4,Loting!$A$2:$F$126,3,FALSE)</f>
        <v>Aspeslag Jan</v>
      </c>
      <c r="I4" s="126" t="str">
        <f>VLOOKUP($G4,Loting!$A$2:$F$126,5,FALSE)</f>
        <v>Tubertini België A</v>
      </c>
    </row>
    <row r="5" spans="1:9" s="122" customFormat="1" ht="16.5" customHeight="1">
      <c r="A5" s="123">
        <f>VLOOKUP($B5,Loting!$A$2:$F$126,2,FALSE)</f>
        <v>25</v>
      </c>
      <c r="B5" s="124" t="s">
        <v>18</v>
      </c>
      <c r="C5" s="125" t="str">
        <f>VLOOKUP($B5,Loting!$A$2:$F$126,3,FALSE)</f>
        <v>De Greve Patrick</v>
      </c>
      <c r="D5" s="126" t="str">
        <f>VLOOKUP($B5,Loting!$A$2:$F$126,5,FALSE)</f>
        <v>GZD- Het Loze Vissertje Gent </v>
      </c>
      <c r="E5" s="127"/>
      <c r="F5" s="123">
        <f>VLOOKUP($G5,Loting!$A$2:$F$126,2,FALSE)</f>
        <v>33</v>
      </c>
      <c r="G5" s="124" t="s">
        <v>23</v>
      </c>
      <c r="H5" s="125" t="str">
        <f>VLOOKUP($G5,Loting!$A$2:$F$126,3,FALSE)</f>
        <v>Jespers Sam</v>
      </c>
      <c r="I5" s="126" t="str">
        <f>VLOOKUP($G5,Loting!$A$2:$F$126,5,FALSE)</f>
        <v>Robbyfish B</v>
      </c>
    </row>
    <row r="6" spans="1:9" s="122" customFormat="1" ht="16.5" customHeight="1">
      <c r="A6" s="123">
        <f>VLOOKUP($B6,Loting!$A$2:$F$126,2,FALSE)</f>
        <v>61</v>
      </c>
      <c r="B6" s="124" t="s">
        <v>19</v>
      </c>
      <c r="C6" s="125" t="str">
        <f>VLOOKUP($B6,Loting!$A$2:$F$126,3,FALSE)</f>
        <v>Van Aken John</v>
      </c>
      <c r="D6" s="126" t="str">
        <f>VLOOKUP($B6,Loting!$A$2:$F$126,5,FALSE)</f>
        <v>VTE Ekeren A</v>
      </c>
      <c r="E6" s="127"/>
      <c r="F6" s="123">
        <f>VLOOKUP($G6,Loting!$A$2:$F$126,2,FALSE)</f>
        <v>41</v>
      </c>
      <c r="G6" s="124" t="s">
        <v>24</v>
      </c>
      <c r="H6" s="125" t="str">
        <f>VLOOKUP($G6,Loting!$A$2:$F$126,3,FALSE)</f>
        <v>Paelinck Andre</v>
      </c>
      <c r="I6" s="126" t="str">
        <f>VLOOKUP($G6,Loting!$A$2:$F$126,5,FALSE)</f>
        <v>Robbyfish C</v>
      </c>
    </row>
    <row r="7" spans="1:9" s="122" customFormat="1" ht="16.5" customHeight="1">
      <c r="A7" s="123">
        <f>VLOOKUP($B7,Loting!$A$2:$F$126,2,FALSE)</f>
        <v>58</v>
      </c>
      <c r="B7" s="124" t="s">
        <v>20</v>
      </c>
      <c r="C7" s="125" t="str">
        <f>VLOOKUP($B7,Loting!$A$2:$F$126,3,FALSE)</f>
        <v>Verkennis Theo</v>
      </c>
      <c r="D7" s="126" t="str">
        <f>VLOOKUP($B7,Loting!$A$2:$F$126,5,FALSE)</f>
        <v>ZWB Brasschaat</v>
      </c>
      <c r="E7" s="127"/>
      <c r="F7" s="123">
        <f>VLOOKUP($G7,Loting!$A$2:$F$126,2,FALSE)</f>
        <v>21</v>
      </c>
      <c r="G7" s="124" t="s">
        <v>25</v>
      </c>
      <c r="H7" s="125" t="str">
        <f>VLOOKUP($G7,Loting!$A$2:$F$126,3,FALSE)</f>
        <v>Ongenae Didier</v>
      </c>
      <c r="I7" s="126" t="str">
        <f>VLOOKUP($G7,Loting!$A$2:$F$126,5,FALSE)</f>
        <v>GZD- Het Loze Vissertje Gent A</v>
      </c>
    </row>
    <row r="8" spans="1:9" s="122" customFormat="1" ht="16.5" customHeight="1">
      <c r="A8" s="123">
        <f>VLOOKUP($B8,Loting!$A$2:$F$126,2,FALSE)</f>
        <v>27</v>
      </c>
      <c r="B8" s="124" t="s">
        <v>21</v>
      </c>
      <c r="C8" s="125" t="str">
        <f>VLOOKUP($B8,Loting!$A$2:$F$126,3,FALSE)</f>
        <v>Hansen Jean-Pierre</v>
      </c>
      <c r="D8" s="126" t="str">
        <f>VLOOKUP($B8,Loting!$A$2:$F$126,5,FALSE)</f>
        <v>Fed. Luxembourg</v>
      </c>
      <c r="E8" s="127"/>
      <c r="F8" s="123">
        <f>VLOOKUP($G8,Loting!$A$2:$F$126,2,FALSE)</f>
        <v>53</v>
      </c>
      <c r="G8" s="124" t="s">
        <v>26</v>
      </c>
      <c r="H8" s="125" t="str">
        <f>VLOOKUP($G8,Loting!$A$2:$F$126,3,FALSE)</f>
        <v>Havermans Leo</v>
      </c>
      <c r="I8" s="126" t="str">
        <f>VLOOKUP($G8,Loting!$A$2:$F$126,5,FALSE)</f>
        <v>SZHC Antwerpen</v>
      </c>
    </row>
    <row r="9" spans="1:9" ht="16.5" customHeight="1">
      <c r="A9" s="123" t="e">
        <f>VLOOKUP($B9,Loting!$A$2:$F$126,2,FALSE)</f>
        <v>#N/A</v>
      </c>
      <c r="B9" s="124" t="s">
        <v>259</v>
      </c>
      <c r="C9" s="125" t="e">
        <f>VLOOKUP($B9,Loting!$A$2:$F$126,3,FALSE)</f>
        <v>#N/A</v>
      </c>
      <c r="D9" s="126" t="e">
        <f>VLOOKUP($B9,Loting!$A$2:$F$126,5,FALSE)</f>
        <v>#N/A</v>
      </c>
      <c r="E9" s="127"/>
      <c r="F9" s="123" t="e">
        <f>VLOOKUP($G9,Loting!$A$2:$F$126,2,FALSE)</f>
        <v>#N/A</v>
      </c>
      <c r="G9" s="124" t="s">
        <v>294</v>
      </c>
      <c r="H9" s="125" t="e">
        <f>VLOOKUP($G9,Loting!$A$2:$F$126,3,FALSE)</f>
        <v>#N/A</v>
      </c>
      <c r="I9" s="126" t="e">
        <f>VLOOKUP($G9,Loting!$A$2:$F$126,5,FALSE)</f>
        <v>#N/A</v>
      </c>
    </row>
    <row r="10" spans="1:7" ht="7.5" customHeight="1">
      <c r="A10" s="85"/>
      <c r="B10" s="85"/>
      <c r="C10" s="14"/>
      <c r="D10" s="14"/>
      <c r="E10" s="85"/>
      <c r="F10" s="85"/>
      <c r="G10" s="85"/>
    </row>
    <row r="11" spans="1:8" ht="24.75" customHeight="1">
      <c r="A11" s="115" t="s">
        <v>27</v>
      </c>
      <c r="B11" s="35"/>
      <c r="C11" s="116" t="str">
        <f>VLOOKUP($A11,Boten!$A$2:$B$30,2,FALSE)</f>
        <v>Ronnick</v>
      </c>
      <c r="E11" s="35"/>
      <c r="F11" s="115" t="s">
        <v>28</v>
      </c>
      <c r="G11" s="35"/>
      <c r="H11" s="116" t="str">
        <f>VLOOKUP($F11,Boten!$A$2:$B$30,2,FALSE)</f>
        <v>Bon Vivant</v>
      </c>
    </row>
    <row r="12" spans="2:7" ht="6.75" customHeight="1" thickBot="1">
      <c r="B12" s="35"/>
      <c r="E12" s="35"/>
      <c r="G12" s="35"/>
    </row>
    <row r="13" spans="1:9" s="122" customFormat="1" ht="16.5" customHeight="1" thickBot="1">
      <c r="A13" s="117" t="s">
        <v>219</v>
      </c>
      <c r="B13" s="118" t="s">
        <v>220</v>
      </c>
      <c r="C13" s="119" t="s">
        <v>194</v>
      </c>
      <c r="D13" s="120" t="s">
        <v>195</v>
      </c>
      <c r="E13" s="121"/>
      <c r="F13" s="117" t="s">
        <v>219</v>
      </c>
      <c r="G13" s="118" t="s">
        <v>220</v>
      </c>
      <c r="H13" s="119" t="s">
        <v>194</v>
      </c>
      <c r="I13" s="120" t="s">
        <v>195</v>
      </c>
    </row>
    <row r="14" spans="1:9" s="122" customFormat="1" ht="16.5" customHeight="1">
      <c r="A14" s="123">
        <f>VLOOKUP($B14,Loting!$A$2:$F$126,2,FALSE)</f>
        <v>11</v>
      </c>
      <c r="B14" s="124" t="s">
        <v>47</v>
      </c>
      <c r="C14" s="125" t="str">
        <f>VLOOKUP($B14,Loting!$A$2:$F$126,3,FALSE)</f>
        <v>Vanderschaeghe Peter</v>
      </c>
      <c r="D14" s="126" t="str">
        <f>VLOOKUP($B14,Loting!$A$2:$F$126,5,FALSE)</f>
        <v>Tubertini België A</v>
      </c>
      <c r="E14" s="127"/>
      <c r="F14" s="123">
        <f>VLOOKUP($G14,Loting!$A$2:$F$126,2,FALSE)</f>
        <v>32</v>
      </c>
      <c r="G14" s="124" t="s">
        <v>52</v>
      </c>
      <c r="H14" s="125" t="str">
        <f>VLOOKUP($G14,Loting!$A$2:$F$126,3,FALSE)</f>
        <v>Florus Robby</v>
      </c>
      <c r="I14" s="126" t="str">
        <f>VLOOKUP($G14,Loting!$A$2:$F$126,5,FALSE)</f>
        <v>Robbyfish A</v>
      </c>
    </row>
    <row r="15" spans="1:9" s="122" customFormat="1" ht="16.5" customHeight="1">
      <c r="A15" s="123">
        <f>VLOOKUP($B15,Loting!$A$2:$F$126,2,FALSE)</f>
        <v>28</v>
      </c>
      <c r="B15" s="124" t="s">
        <v>48</v>
      </c>
      <c r="C15" s="125" t="str">
        <f>VLOOKUP($B15,Loting!$A$2:$F$126,3,FALSE)</f>
        <v>Groenendaels Tom</v>
      </c>
      <c r="D15" s="126" t="str">
        <f>VLOOKUP($B15,Loting!$A$2:$F$126,5,FALSE)</f>
        <v>Robbyfish A</v>
      </c>
      <c r="E15" s="127"/>
      <c r="F15" s="123">
        <f>VLOOKUP($G15,Loting!$A$2:$F$126,2,FALSE)</f>
        <v>37</v>
      </c>
      <c r="G15" s="124" t="s">
        <v>53</v>
      </c>
      <c r="H15" s="125" t="str">
        <f>VLOOKUP($G15,Loting!$A$2:$F$126,3,FALSE)</f>
        <v>Machiels Bert</v>
      </c>
      <c r="I15" s="126" t="str">
        <f>VLOOKUP($G15,Loting!$A$2:$F$126,5,FALSE)</f>
        <v>Robbyfish B</v>
      </c>
    </row>
    <row r="16" spans="1:9" s="122" customFormat="1" ht="16.5" customHeight="1">
      <c r="A16" s="123">
        <f>VLOOKUP($B16,Loting!$A$2:$F$126,2,FALSE)</f>
        <v>1</v>
      </c>
      <c r="B16" s="124" t="s">
        <v>49</v>
      </c>
      <c r="C16" s="125" t="str">
        <f>VLOOKUP($B16,Loting!$A$2:$F$126,3,FALSE)</f>
        <v>Cleymans Ronny</v>
      </c>
      <c r="D16" s="126" t="str">
        <f>VLOOKUP($B16,Loting!$A$2:$F$126,5,FALSE)</f>
        <v>EZV Zemst A</v>
      </c>
      <c r="E16" s="127"/>
      <c r="F16" s="123">
        <f>VLOOKUP($G16,Loting!$A$2:$F$126,2,FALSE)</f>
        <v>26</v>
      </c>
      <c r="G16" s="124" t="s">
        <v>54</v>
      </c>
      <c r="H16" s="125" t="str">
        <f>VLOOKUP($G16,Loting!$A$2:$F$126,3,FALSE)</f>
        <v>Knuyt Erik</v>
      </c>
      <c r="I16" s="126" t="str">
        <f>VLOOKUP($G16,Loting!$A$2:$F$126,5,FALSE)</f>
        <v>GZD- Het Loze Vissertje Gent </v>
      </c>
    </row>
    <row r="17" spans="1:9" s="122" customFormat="1" ht="16.5" customHeight="1">
      <c r="A17" s="123">
        <f>VLOOKUP($B17,Loting!$A$2:$F$126,2,FALSE)</f>
        <v>54</v>
      </c>
      <c r="B17" s="124" t="s">
        <v>50</v>
      </c>
      <c r="C17" s="125" t="str">
        <f>VLOOKUP($B17,Loting!$A$2:$F$126,3,FALSE)</f>
        <v>Abbeloos Eugène</v>
      </c>
      <c r="D17" s="126" t="str">
        <f>VLOOKUP($B17,Loting!$A$2:$F$126,5,FALSE)</f>
        <v>SZHC Antwerpen</v>
      </c>
      <c r="E17" s="127"/>
      <c r="F17" s="123">
        <f>VLOOKUP($G17,Loting!$A$2:$F$126,2,FALSE)</f>
        <v>4</v>
      </c>
      <c r="G17" s="124" t="s">
        <v>55</v>
      </c>
      <c r="H17" s="125" t="str">
        <f>VLOOKUP($G17,Loting!$A$2:$F$126,3,FALSE)</f>
        <v>Zuidhof Sjaak</v>
      </c>
      <c r="I17" s="126" t="str">
        <f>VLOOKUP($G17,Loting!$A$2:$F$126,5,FALSE)</f>
        <v>EZV Zemst A</v>
      </c>
    </row>
    <row r="18" spans="1:9" s="122" customFormat="1" ht="16.5" customHeight="1">
      <c r="A18" s="123">
        <f>VLOOKUP($B18,Loting!$A$2:$F$126,2,FALSE)</f>
        <v>64</v>
      </c>
      <c r="B18" s="124" t="s">
        <v>51</v>
      </c>
      <c r="C18" s="125" t="str">
        <f>VLOOKUP($B18,Loting!$A$2:$F$126,3,FALSE)</f>
        <v>Hermans Amber</v>
      </c>
      <c r="D18" s="126" t="str">
        <f>VLOOKUP($B18,Loting!$A$2:$F$126,5,FALSE)</f>
        <v>VTE Ekeren A</v>
      </c>
      <c r="E18" s="127"/>
      <c r="F18" s="123">
        <f>VLOOKUP($G18,Loting!$A$2:$F$126,2,FALSE)</f>
        <v>56</v>
      </c>
      <c r="G18" s="124" t="s">
        <v>56</v>
      </c>
      <c r="H18" s="125" t="str">
        <f>VLOOKUP($G18,Loting!$A$2:$F$126,3,FALSE)</f>
        <v>Franken Wil</v>
      </c>
      <c r="I18" s="126" t="str">
        <f>VLOOKUP($G18,Loting!$A$2:$F$126,5,FALSE)</f>
        <v>SZHC Antwerpen</v>
      </c>
    </row>
    <row r="19" spans="1:9" ht="16.5" customHeight="1">
      <c r="A19" s="123" t="e">
        <f>VLOOKUP($B19,Loting!$A$2:$F$126,2,FALSE)</f>
        <v>#N/A</v>
      </c>
      <c r="B19" s="124" t="s">
        <v>280</v>
      </c>
      <c r="C19" s="125" t="e">
        <f>VLOOKUP($B19,Loting!$A$2:$F$126,3,FALSE)</f>
        <v>#N/A</v>
      </c>
      <c r="D19" s="126" t="e">
        <f>VLOOKUP($B19,Loting!$A$2:$F$126,5,FALSE)</f>
        <v>#N/A</v>
      </c>
      <c r="E19" s="85"/>
      <c r="F19" s="123" t="e">
        <f>VLOOKUP($G19,Loting!$A$2:$F$126,2,FALSE)</f>
        <v>#N/A</v>
      </c>
      <c r="G19" s="124" t="s">
        <v>257</v>
      </c>
      <c r="H19" s="125" t="e">
        <f>VLOOKUP($G19,Loting!$A$2:$F$126,3,FALSE)</f>
        <v>#N/A</v>
      </c>
      <c r="I19" s="126" t="e">
        <f>VLOOKUP($G19,Loting!$A$2:$F$126,5,FALSE)</f>
        <v>#N/A</v>
      </c>
    </row>
    <row r="20" ht="7.5" customHeight="1"/>
    <row r="21" spans="1:8" ht="24.75" customHeight="1">
      <c r="A21" s="115" t="s">
        <v>29</v>
      </c>
      <c r="B21" s="35"/>
      <c r="C21" s="116" t="str">
        <f>VLOOKUP($A21,Boten!$A$2:$B$30,2,FALSE)</f>
        <v>Queen</v>
      </c>
      <c r="E21" s="35"/>
      <c r="F21" s="115" t="s">
        <v>30</v>
      </c>
      <c r="G21" s="35"/>
      <c r="H21" s="116" t="str">
        <f>VLOOKUP($F21,Boten!$A$2:$B$30,2,FALSE)</f>
        <v>Lysa</v>
      </c>
    </row>
    <row r="22" spans="2:7" ht="6.75" customHeight="1" thickBot="1">
      <c r="B22" s="35"/>
      <c r="E22" s="35"/>
      <c r="G22" s="35"/>
    </row>
    <row r="23" spans="1:9" s="122" customFormat="1" ht="16.5" customHeight="1" thickBot="1">
      <c r="A23" s="117" t="s">
        <v>219</v>
      </c>
      <c r="B23" s="118" t="s">
        <v>220</v>
      </c>
      <c r="C23" s="119" t="s">
        <v>194</v>
      </c>
      <c r="D23" s="120" t="s">
        <v>195</v>
      </c>
      <c r="E23" s="121"/>
      <c r="F23" s="117" t="s">
        <v>219</v>
      </c>
      <c r="G23" s="118" t="s">
        <v>220</v>
      </c>
      <c r="H23" s="119" t="s">
        <v>194</v>
      </c>
      <c r="I23" s="120" t="s">
        <v>195</v>
      </c>
    </row>
    <row r="24" spans="1:9" s="122" customFormat="1" ht="16.5" customHeight="1">
      <c r="A24" s="123">
        <f>VLOOKUP($B24,Loting!$A$2:$F$126,2,FALSE)</f>
        <v>38</v>
      </c>
      <c r="B24" s="124" t="s">
        <v>57</v>
      </c>
      <c r="C24" s="125" t="str">
        <f>VLOOKUP($B24,Loting!$A$2:$F$126,3,FALSE)</f>
        <v>D'hondt Dirk</v>
      </c>
      <c r="D24" s="126" t="str">
        <f>VLOOKUP($B24,Loting!$A$2:$F$126,5,FALSE)</f>
        <v>Robbyfish C</v>
      </c>
      <c r="E24" s="127"/>
      <c r="F24" s="123">
        <f>VLOOKUP($G24,Loting!$A$2:$F$126,2,FALSE)</f>
        <v>40</v>
      </c>
      <c r="G24" s="124" t="s">
        <v>62</v>
      </c>
      <c r="H24" s="125" t="str">
        <f>VLOOKUP($G24,Loting!$A$2:$F$126,3,FALSE)</f>
        <v>D'Hert Beni</v>
      </c>
      <c r="I24" s="126" t="str">
        <f>VLOOKUP($G24,Loting!$A$2:$F$126,5,FALSE)</f>
        <v>Robbyfish C</v>
      </c>
    </row>
    <row r="25" spans="1:9" s="122" customFormat="1" ht="16.5" customHeight="1">
      <c r="A25" s="123">
        <f>VLOOKUP($B25,Loting!$A$2:$F$126,2,FALSE)</f>
        <v>23</v>
      </c>
      <c r="B25" s="124" t="s">
        <v>58</v>
      </c>
      <c r="C25" s="125" t="str">
        <f>VLOOKUP($B25,Loting!$A$2:$F$126,3,FALSE)</f>
        <v>Van Hoorde Gino</v>
      </c>
      <c r="D25" s="126" t="str">
        <f>VLOOKUP($B25,Loting!$A$2:$F$126,5,FALSE)</f>
        <v>GZD- Het Loze Vissertje Gent A</v>
      </c>
      <c r="E25" s="127"/>
      <c r="F25" s="123">
        <f>VLOOKUP($G25,Loting!$A$2:$F$126,2,FALSE)</f>
        <v>24</v>
      </c>
      <c r="G25" s="124" t="s">
        <v>63</v>
      </c>
      <c r="H25" s="125" t="str">
        <f>VLOOKUP($G25,Loting!$A$2:$F$126,3,FALSE)</f>
        <v>Rosseel Kurt</v>
      </c>
      <c r="I25" s="126" t="str">
        <f>VLOOKUP($G25,Loting!$A$2:$F$126,5,FALSE)</f>
        <v>GZD- Het Loze Vissertje Gent </v>
      </c>
    </row>
    <row r="26" spans="1:9" s="122" customFormat="1" ht="16.5" customHeight="1">
      <c r="A26" s="123">
        <f>VLOOKUP($B26,Loting!$A$2:$F$126,2,FALSE)</f>
        <v>6</v>
      </c>
      <c r="B26" s="124" t="s">
        <v>59</v>
      </c>
      <c r="C26" s="125" t="str">
        <f>VLOOKUP($B26,Loting!$A$2:$F$126,3,FALSE)</f>
        <v>Thybaert Freddy</v>
      </c>
      <c r="D26" s="126" t="str">
        <f>VLOOKUP($B26,Loting!$A$2:$F$126,5,FALSE)</f>
        <v>EZV Zemst </v>
      </c>
      <c r="E26" s="127"/>
      <c r="F26" s="123">
        <f>VLOOKUP($G26,Loting!$A$2:$F$126,2,FALSE)</f>
        <v>10</v>
      </c>
      <c r="G26" s="124" t="s">
        <v>64</v>
      </c>
      <c r="H26" s="125" t="str">
        <f>VLOOKUP($G26,Loting!$A$2:$F$126,3,FALSE)</f>
        <v>Ruys Stefan</v>
      </c>
      <c r="I26" s="126" t="str">
        <f>VLOOKUP($G26,Loting!$A$2:$F$126,5,FALSE)</f>
        <v>Tubertini België A</v>
      </c>
    </row>
    <row r="27" spans="1:9" s="122" customFormat="1" ht="16.5" customHeight="1">
      <c r="A27" s="123">
        <f>VLOOKUP($B27,Loting!$A$2:$F$126,2,FALSE)</f>
        <v>57</v>
      </c>
      <c r="B27" s="124" t="s">
        <v>60</v>
      </c>
      <c r="C27" s="125" t="str">
        <f>VLOOKUP($B27,Loting!$A$2:$F$126,3,FALSE)</f>
        <v>Jungers Henri</v>
      </c>
      <c r="D27" s="126" t="str">
        <f>VLOOKUP($B27,Loting!$A$2:$F$126,5,FALSE)</f>
        <v>SZHC Antwerpen</v>
      </c>
      <c r="E27" s="127"/>
      <c r="F27" s="123">
        <f>VLOOKUP($G27,Loting!$A$2:$F$126,2,FALSE)</f>
        <v>55</v>
      </c>
      <c r="G27" s="124" t="s">
        <v>65</v>
      </c>
      <c r="H27" s="125" t="str">
        <f>VLOOKUP($G27,Loting!$A$2:$F$126,3,FALSE)</f>
        <v>Benoey Pierre</v>
      </c>
      <c r="I27" s="126" t="str">
        <f>VLOOKUP($G27,Loting!$A$2:$F$126,5,FALSE)</f>
        <v>SZHC Antwerpen</v>
      </c>
    </row>
    <row r="28" spans="1:9" s="122" customFormat="1" ht="16.5" customHeight="1">
      <c r="A28" s="123">
        <f>VLOOKUP($B28,Loting!$A$2:$F$126,2,FALSE)</f>
        <v>62</v>
      </c>
      <c r="B28" s="124" t="s">
        <v>61</v>
      </c>
      <c r="C28" s="125" t="str">
        <f>VLOOKUP($B28,Loting!$A$2:$F$126,3,FALSE)</f>
        <v>Van De Vijver Kevin</v>
      </c>
      <c r="D28" s="126" t="str">
        <f>VLOOKUP($B28,Loting!$A$2:$F$126,5,FALSE)</f>
        <v>VTE Ekeren A</v>
      </c>
      <c r="E28" s="127"/>
      <c r="F28" s="123" t="e">
        <f>VLOOKUP($G28,Loting!$A$2:$F$126,2,FALSE)</f>
        <v>#N/A</v>
      </c>
      <c r="G28" s="124" t="s">
        <v>66</v>
      </c>
      <c r="H28" s="125" t="e">
        <f>VLOOKUP($G28,Loting!$A$2:$F$126,3,FALSE)</f>
        <v>#N/A</v>
      </c>
      <c r="I28" s="126" t="e">
        <f>VLOOKUP($G28,Loting!$A$2:$F$126,5,FALSE)</f>
        <v>#N/A</v>
      </c>
    </row>
    <row r="29" spans="1:9" ht="16.5" customHeight="1">
      <c r="A29" s="123" t="e">
        <f>VLOOKUP($B29,Loting!$A$2:$F$126,2,FALSE)</f>
        <v>#N/A</v>
      </c>
      <c r="B29" s="124" t="s">
        <v>260</v>
      </c>
      <c r="C29" s="125" t="e">
        <f>VLOOKUP($B29,Loting!$A$2:$F$126,3,FALSE)</f>
        <v>#N/A</v>
      </c>
      <c r="D29" s="126" t="e">
        <f>VLOOKUP($B29,Loting!$A$2:$F$126,5,FALSE)</f>
        <v>#N/A</v>
      </c>
      <c r="E29" s="127"/>
      <c r="F29" s="123" t="e">
        <f>VLOOKUP($G29,Loting!$A$2:$F$126,2,FALSE)</f>
        <v>#N/A</v>
      </c>
      <c r="G29" s="124" t="s">
        <v>256</v>
      </c>
      <c r="H29" s="125" t="e">
        <f>VLOOKUP($G29,Loting!$A$2:$F$126,3,FALSE)</f>
        <v>#N/A</v>
      </c>
      <c r="I29" s="126" t="e">
        <f>VLOOKUP($G29,Loting!$A$2:$F$126,5,FALSE)</f>
        <v>#N/A</v>
      </c>
    </row>
    <row r="30" ht="7.5" customHeight="1"/>
    <row r="31" spans="1:8" ht="24.75" customHeight="1">
      <c r="A31" s="115" t="s">
        <v>31</v>
      </c>
      <c r="B31" s="35"/>
      <c r="C31" s="116" t="str">
        <f>VLOOKUP($A31,Boten!$A$2:$B$30,2,FALSE)</f>
        <v>Asterix</v>
      </c>
      <c r="E31" s="35"/>
      <c r="F31" s="115" t="s">
        <v>32</v>
      </c>
      <c r="G31" s="35"/>
      <c r="H31" s="116" t="str">
        <f>VLOOKUP($F31,Boten!$A$2:$B$30,2,FALSE)</f>
        <v>Eenhoorn</v>
      </c>
    </row>
    <row r="32" spans="2:7" ht="6.75" customHeight="1" thickBot="1">
      <c r="B32" s="35"/>
      <c r="E32" s="35"/>
      <c r="G32" s="35"/>
    </row>
    <row r="33" spans="1:9" s="122" customFormat="1" ht="16.5" customHeight="1" thickBot="1">
      <c r="A33" s="117" t="s">
        <v>219</v>
      </c>
      <c r="B33" s="118" t="s">
        <v>220</v>
      </c>
      <c r="C33" s="119" t="s">
        <v>194</v>
      </c>
      <c r="D33" s="120" t="s">
        <v>195</v>
      </c>
      <c r="E33" s="121"/>
      <c r="F33" s="117" t="s">
        <v>219</v>
      </c>
      <c r="G33" s="118" t="s">
        <v>220</v>
      </c>
      <c r="H33" s="119" t="s">
        <v>194</v>
      </c>
      <c r="I33" s="120" t="s">
        <v>195</v>
      </c>
    </row>
    <row r="34" spans="1:9" s="122" customFormat="1" ht="16.5" customHeight="1">
      <c r="A34" s="123">
        <f>VLOOKUP($B34,Loting!$A$2:$F$126,2,FALSE)</f>
        <v>39</v>
      </c>
      <c r="B34" s="124" t="s">
        <v>67</v>
      </c>
      <c r="C34" s="125" t="str">
        <f>VLOOKUP($B34,Loting!$A$2:$F$126,3,FALSE)</f>
        <v>Bleys Geert</v>
      </c>
      <c r="D34" s="126" t="str">
        <f>VLOOKUP($B34,Loting!$A$2:$F$126,5,FALSE)</f>
        <v>Robbyfish C</v>
      </c>
      <c r="E34" s="127"/>
      <c r="F34" s="123">
        <f>VLOOKUP($G34,Loting!$A$2:$F$126,2,FALSE)</f>
        <v>30</v>
      </c>
      <c r="G34" s="124" t="s">
        <v>72</v>
      </c>
      <c r="H34" s="125" t="str">
        <f>VLOOKUP($G34,Loting!$A$2:$F$126,3,FALSE)</f>
        <v>Devijnck Brian</v>
      </c>
      <c r="I34" s="126" t="str">
        <f>VLOOKUP($G34,Loting!$A$2:$F$126,5,FALSE)</f>
        <v>Robbyfish A</v>
      </c>
    </row>
    <row r="35" spans="1:9" s="122" customFormat="1" ht="16.5" customHeight="1">
      <c r="A35" s="123">
        <f>VLOOKUP($B35,Loting!$A$2:$F$126,2,FALSE)</f>
        <v>29</v>
      </c>
      <c r="B35" s="124" t="s">
        <v>68</v>
      </c>
      <c r="C35" s="125" t="str">
        <f>VLOOKUP($B35,Loting!$A$2:$F$126,3,FALSE)</f>
        <v>Cole Bram</v>
      </c>
      <c r="D35" s="126" t="str">
        <f>VLOOKUP($B35,Loting!$A$2:$F$126,5,FALSE)</f>
        <v>Robbyfish A</v>
      </c>
      <c r="E35" s="127"/>
      <c r="F35" s="123">
        <f>VLOOKUP($G35,Loting!$A$2:$F$126,2,FALSE)</f>
        <v>20</v>
      </c>
      <c r="G35" s="124" t="s">
        <v>73</v>
      </c>
      <c r="H35" s="125" t="str">
        <f>VLOOKUP($G35,Loting!$A$2:$F$126,3,FALSE)</f>
        <v>de Vrieze Jens</v>
      </c>
      <c r="I35" s="126" t="str">
        <f>VLOOKUP($G35,Loting!$A$2:$F$126,5,FALSE)</f>
        <v>GZD- Het Loze Vissertje Gent A</v>
      </c>
    </row>
    <row r="36" spans="1:9" s="122" customFormat="1" ht="16.5" customHeight="1">
      <c r="A36" s="123">
        <f>VLOOKUP($B36,Loting!$A$2:$F$126,2,FALSE)</f>
        <v>3</v>
      </c>
      <c r="B36" s="124" t="s">
        <v>69</v>
      </c>
      <c r="C36" s="125" t="str">
        <f>VLOOKUP($B36,Loting!$A$2:$F$126,3,FALSE)</f>
        <v>Van Gastel Harry</v>
      </c>
      <c r="D36" s="126" t="str">
        <f>VLOOKUP($B36,Loting!$A$2:$F$126,5,FALSE)</f>
        <v>EZV Zemst A</v>
      </c>
      <c r="E36" s="127"/>
      <c r="F36" s="123">
        <f>VLOOKUP($G36,Loting!$A$2:$F$126,2,FALSE)</f>
        <v>12</v>
      </c>
      <c r="G36" s="124" t="s">
        <v>74</v>
      </c>
      <c r="H36" s="125" t="str">
        <f>VLOOKUP($G36,Loting!$A$2:$F$126,3,FALSE)</f>
        <v>Claus Geert</v>
      </c>
      <c r="I36" s="126" t="str">
        <f>VLOOKUP($G36,Loting!$A$2:$F$126,5,FALSE)</f>
        <v>Tubertini België </v>
      </c>
    </row>
    <row r="37" spans="1:9" s="122" customFormat="1" ht="16.5" customHeight="1">
      <c r="A37" s="123">
        <f>VLOOKUP($B37,Loting!$A$2:$F$126,2,FALSE)</f>
        <v>52</v>
      </c>
      <c r="B37" s="124" t="s">
        <v>70</v>
      </c>
      <c r="C37" s="125" t="str">
        <f>VLOOKUP($B37,Loting!$A$2:$F$126,3,FALSE)</f>
        <v>van Dorst John</v>
      </c>
      <c r="D37" s="126" t="str">
        <f>VLOOKUP($B37,Loting!$A$2:$F$126,5,FALSE)</f>
        <v>SZHC Antwerpen</v>
      </c>
      <c r="E37" s="127"/>
      <c r="F37" s="123">
        <f>VLOOKUP($G37,Loting!$A$2:$F$126,2,FALSE)</f>
        <v>2</v>
      </c>
      <c r="G37" s="124" t="s">
        <v>75</v>
      </c>
      <c r="H37" s="125" t="str">
        <f>VLOOKUP($G37,Loting!$A$2:$F$126,3,FALSE)</f>
        <v>Fokke Lennart</v>
      </c>
      <c r="I37" s="126" t="str">
        <f>VLOOKUP($G37,Loting!$A$2:$F$126,5,FALSE)</f>
        <v>EZV Zemst A</v>
      </c>
    </row>
    <row r="38" spans="1:9" s="122" customFormat="1" ht="16.5" customHeight="1">
      <c r="A38" s="123">
        <f>VLOOKUP($B38,Loting!$A$2:$F$126,2,FALSE)</f>
        <v>65</v>
      </c>
      <c r="B38" s="124" t="s">
        <v>71</v>
      </c>
      <c r="C38" s="125" t="str">
        <f>VLOOKUP($B38,Loting!$A$2:$F$126,3,FALSE)</f>
        <v>Joosten Peter</v>
      </c>
      <c r="D38" s="126" t="str">
        <f>VLOOKUP($B38,Loting!$A$2:$F$126,5,FALSE)</f>
        <v>VTE Ekeren </v>
      </c>
      <c r="E38" s="127"/>
      <c r="F38" s="123">
        <f>VLOOKUP($G38,Loting!$A$2:$F$126,2,FALSE)</f>
        <v>15</v>
      </c>
      <c r="G38" s="124" t="s">
        <v>76</v>
      </c>
      <c r="H38" s="125" t="str">
        <f>VLOOKUP($G38,Loting!$A$2:$F$126,3,FALSE)</f>
        <v>de Bruyn Geert</v>
      </c>
      <c r="I38" s="126" t="str">
        <f>VLOOKUP($G38,Loting!$A$2:$F$126,5,FALSE)</f>
        <v>Tubertini NL</v>
      </c>
    </row>
    <row r="39" spans="1:9" ht="16.5" customHeight="1">
      <c r="A39" s="123" t="e">
        <f>VLOOKUP($B39,Loting!$A$2:$F$126,2,FALSE)</f>
        <v>#N/A</v>
      </c>
      <c r="B39" s="124" t="s">
        <v>281</v>
      </c>
      <c r="C39" s="125" t="e">
        <f>VLOOKUP($B39,Loting!$A$2:$F$126,3,FALSE)</f>
        <v>#N/A</v>
      </c>
      <c r="D39" s="126" t="e">
        <f>VLOOKUP($B39,Loting!$A$2:$F$126,5,FALSE)</f>
        <v>#N/A</v>
      </c>
      <c r="E39" s="85"/>
      <c r="F39" s="123" t="e">
        <f>VLOOKUP($G39,Loting!$A$2:$F$126,2,FALSE)</f>
        <v>#N/A</v>
      </c>
      <c r="G39" s="124" t="s">
        <v>248</v>
      </c>
      <c r="H39" s="125" t="e">
        <f>VLOOKUP($G39,Loting!$A$2:$F$126,3,FALSE)</f>
        <v>#N/A</v>
      </c>
      <c r="I39" s="126" t="e">
        <f>VLOOKUP($G39,Loting!$A$2:$F$126,5,FALSE)</f>
        <v>#N/A</v>
      </c>
    </row>
    <row r="40" ht="7.5" customHeight="1"/>
    <row r="41" spans="1:8" ht="24.75" customHeight="1">
      <c r="A41" s="115" t="s">
        <v>33</v>
      </c>
      <c r="B41" s="35"/>
      <c r="C41" s="116" t="str">
        <f>VLOOKUP($A41,Boten!$A$2:$B$30,2,FALSE)</f>
        <v>Aegir</v>
      </c>
      <c r="E41" s="35"/>
      <c r="F41" s="115" t="s">
        <v>34</v>
      </c>
      <c r="G41" s="35"/>
      <c r="H41" s="116" t="str">
        <f>VLOOKUP($F41,Boten!$A$2:$B$30,2,FALSE)</f>
        <v>Windsor</v>
      </c>
    </row>
    <row r="42" spans="2:7" ht="6.75" customHeight="1" thickBot="1">
      <c r="B42" s="35"/>
      <c r="E42" s="35"/>
      <c r="G42" s="35"/>
    </row>
    <row r="43" spans="1:9" s="122" customFormat="1" ht="16.5" customHeight="1" thickBot="1">
      <c r="A43" s="117" t="s">
        <v>219</v>
      </c>
      <c r="B43" s="118" t="s">
        <v>220</v>
      </c>
      <c r="C43" s="119" t="s">
        <v>194</v>
      </c>
      <c r="D43" s="120" t="s">
        <v>195</v>
      </c>
      <c r="E43" s="121"/>
      <c r="F43" s="117" t="s">
        <v>219</v>
      </c>
      <c r="G43" s="118" t="s">
        <v>220</v>
      </c>
      <c r="H43" s="119" t="s">
        <v>194</v>
      </c>
      <c r="I43" s="120" t="s">
        <v>195</v>
      </c>
    </row>
    <row r="44" spans="1:9" s="122" customFormat="1" ht="16.5" customHeight="1">
      <c r="A44" s="123">
        <f>VLOOKUP($B44,Loting!$A$2:$F$92,2,FALSE)</f>
        <v>35</v>
      </c>
      <c r="B44" s="124" t="s">
        <v>77</v>
      </c>
      <c r="C44" s="125" t="str">
        <f>VLOOKUP($B44,Loting!$A$2:$F$126,3,FALSE)</f>
        <v>Herincx Manuel</v>
      </c>
      <c r="D44" s="126" t="str">
        <f>VLOOKUP($B44,Loting!$A$2:$F$126,5,FALSE)</f>
        <v>Robbyfish B</v>
      </c>
      <c r="E44" s="127"/>
      <c r="F44" s="123">
        <f>VLOOKUP($G44,Loting!$A$2:$F$92,2,FALSE)</f>
        <v>34</v>
      </c>
      <c r="G44" s="124" t="s">
        <v>82</v>
      </c>
      <c r="H44" s="125" t="str">
        <f>VLOOKUP($G44,Loting!$A$2:$F$126,3,FALSE)</f>
        <v>Van Hecke Marc</v>
      </c>
      <c r="I44" s="126" t="str">
        <f>VLOOKUP($G44,Loting!$A$2:$F$126,5,FALSE)</f>
        <v>Robbyfish B</v>
      </c>
    </row>
    <row r="45" spans="1:9" s="122" customFormat="1" ht="16.5" customHeight="1">
      <c r="A45" s="123">
        <f>VLOOKUP($B45,Loting!$A$2:$F$92,2,FALSE)</f>
        <v>44</v>
      </c>
      <c r="B45" s="124" t="s">
        <v>78</v>
      </c>
      <c r="C45" s="125" t="str">
        <f>VLOOKUP($B45,Loting!$A$2:$F$126,3,FALSE)</f>
        <v>Lauwers Frank</v>
      </c>
      <c r="D45" s="126" t="str">
        <f>VLOOKUP($B45,Loting!$A$2:$F$126,5,FALSE)</f>
        <v>Robbyfish</v>
      </c>
      <c r="E45" s="127"/>
      <c r="F45" s="123">
        <f>VLOOKUP($G45,Loting!$A$2:$F$92,2,FALSE)</f>
        <v>45</v>
      </c>
      <c r="G45" s="124" t="s">
        <v>83</v>
      </c>
      <c r="H45" s="125" t="str">
        <f>VLOOKUP($G45,Loting!$A$2:$F$126,3,FALSE)</f>
        <v>Verhaegen Geert</v>
      </c>
      <c r="I45" s="126" t="str">
        <f>VLOOKUP($G45,Loting!$A$2:$F$126,5,FALSE)</f>
        <v>Robbyfish</v>
      </c>
    </row>
    <row r="46" spans="1:9" s="122" customFormat="1" ht="16.5" customHeight="1">
      <c r="A46" s="123">
        <f>VLOOKUP($B46,Loting!$A$2:$F$92,2,FALSE)</f>
        <v>18</v>
      </c>
      <c r="B46" s="124" t="s">
        <v>79</v>
      </c>
      <c r="C46" s="125" t="str">
        <f>VLOOKUP($B46,Loting!$A$2:$F$126,3,FALSE)</f>
        <v>Ripson Ernest</v>
      </c>
      <c r="D46" s="126" t="str">
        <f>VLOOKUP($B46,Loting!$A$2:$F$126,5,FALSE)</f>
        <v>Tubertini NL</v>
      </c>
      <c r="E46" s="127"/>
      <c r="F46" s="123">
        <f>VLOOKUP($G46,Loting!$A$2:$F$92,2,FALSE)</f>
        <v>13</v>
      </c>
      <c r="G46" s="124" t="s">
        <v>84</v>
      </c>
      <c r="H46" s="125" t="str">
        <f>VLOOKUP($G46,Loting!$A$2:$F$126,3,FALSE)</f>
        <v>Leeman Luc</v>
      </c>
      <c r="I46" s="126" t="str">
        <f>VLOOKUP($G46,Loting!$A$2:$F$126,5,FALSE)</f>
        <v>Tubertini België </v>
      </c>
    </row>
    <row r="47" spans="1:9" s="122" customFormat="1" ht="16.5" customHeight="1">
      <c r="A47" s="123">
        <f>VLOOKUP($B47,Loting!$A$2:$F$92,2,FALSE)</f>
        <v>48</v>
      </c>
      <c r="B47" s="124" t="s">
        <v>80</v>
      </c>
      <c r="C47" s="125" t="str">
        <f>VLOOKUP($B47,Loting!$A$2:$F$126,3,FALSE)</f>
        <v>van Schilt Frank</v>
      </c>
      <c r="D47" s="126" t="str">
        <f>VLOOKUP($B47,Loting!$A$2:$F$126,5,FALSE)</f>
        <v>Noordzeevissers NL</v>
      </c>
      <c r="E47" s="127"/>
      <c r="F47" s="123">
        <f>VLOOKUP($G47,Loting!$A$2:$F$92,2,FALSE)</f>
        <v>17</v>
      </c>
      <c r="G47" s="124" t="s">
        <v>85</v>
      </c>
      <c r="H47" s="125" t="str">
        <f>VLOOKUP($G47,Loting!$A$2:$F$126,3,FALSE)</f>
        <v>Stelwage Arjan</v>
      </c>
      <c r="I47" s="126" t="str">
        <f>VLOOKUP($G47,Loting!$A$2:$F$126,5,FALSE)</f>
        <v>Tubertini NL</v>
      </c>
    </row>
    <row r="48" spans="1:9" s="122" customFormat="1" ht="16.5" customHeight="1">
      <c r="A48" s="123">
        <f>VLOOKUP($B48,Loting!$A$2:$F$92,2,FALSE)</f>
        <v>51</v>
      </c>
      <c r="B48" s="124" t="s">
        <v>81</v>
      </c>
      <c r="C48" s="125" t="str">
        <f>VLOOKUP($B48,Loting!$A$2:$F$126,3,FALSE)</f>
        <v>Verkennis Jacqueline</v>
      </c>
      <c r="D48" s="126" t="str">
        <f>VLOOKUP($B48,Loting!$A$2:$F$126,5,FALSE)</f>
        <v>KZV Kasterlee</v>
      </c>
      <c r="E48" s="127"/>
      <c r="F48" s="123">
        <f>VLOOKUP($G48,Loting!$A$2:$F$92,2,FALSE)</f>
        <v>47</v>
      </c>
      <c r="G48" s="124" t="s">
        <v>86</v>
      </c>
      <c r="H48" s="125" t="str">
        <f>VLOOKUP($G48,Loting!$A$2:$F$126,3,FALSE)</f>
        <v>van Gastel Chris</v>
      </c>
      <c r="I48" s="126" t="str">
        <f>VLOOKUP($G48,Loting!$A$2:$F$126,5,FALSE)</f>
        <v>Noordzeevissers NL</v>
      </c>
    </row>
    <row r="49" spans="1:9" ht="16.5" customHeight="1" thickBot="1">
      <c r="A49" s="123" t="e">
        <f>VLOOKUP($B49,Loting!$A$2:$F$92,2,FALSE)</f>
        <v>#N/A</v>
      </c>
      <c r="B49" s="124" t="s">
        <v>274</v>
      </c>
      <c r="C49" s="125" t="e">
        <f>VLOOKUP($B49,Loting!$A$2:$F$126,3,FALSE)</f>
        <v>#N/A</v>
      </c>
      <c r="D49" s="126" t="e">
        <f>VLOOKUP($B49,Loting!$A$2:$F$126,5,FALSE)</f>
        <v>#N/A</v>
      </c>
      <c r="E49" s="85"/>
      <c r="F49" s="128" t="e">
        <f>VLOOKUP($G49,Loting!$A$2:$F$92,2,FALSE)</f>
        <v>#N/A</v>
      </c>
      <c r="G49" s="129" t="s">
        <v>87</v>
      </c>
      <c r="H49" s="125" t="e">
        <f>VLOOKUP($G49,Loting!$A$2:$F$126,3,FALSE)</f>
        <v>#N/A</v>
      </c>
      <c r="I49" s="126" t="e">
        <f>VLOOKUP($B49,Loting!$A$2:$F$126,5,FALSE)</f>
        <v>#N/A</v>
      </c>
    </row>
    <row r="50" ht="7.5" customHeight="1"/>
    <row r="51" spans="1:8" ht="24.75" customHeight="1">
      <c r="A51" s="115" t="s">
        <v>35</v>
      </c>
      <c r="B51" s="35"/>
      <c r="C51" s="116" t="str">
        <f>VLOOKUP($A51,Boten!$A$2:$B$30,2,FALSE)</f>
        <v>Blue One</v>
      </c>
      <c r="E51" s="35"/>
      <c r="F51" s="115" t="s">
        <v>36</v>
      </c>
      <c r="G51" s="35"/>
      <c r="H51" s="116" t="str">
        <f>VLOOKUP($F51,Boten!$A$2:$B$30,2,FALSE)</f>
        <v>Young Warrior</v>
      </c>
    </row>
    <row r="52" spans="2:7" ht="6.75" customHeight="1" thickBot="1">
      <c r="B52" s="35"/>
      <c r="E52" s="35"/>
      <c r="G52" s="35"/>
    </row>
    <row r="53" spans="1:9" s="122" customFormat="1" ht="16.5" customHeight="1" thickBot="1">
      <c r="A53" s="117" t="s">
        <v>219</v>
      </c>
      <c r="B53" s="118" t="s">
        <v>220</v>
      </c>
      <c r="C53" s="119" t="s">
        <v>194</v>
      </c>
      <c r="D53" s="120" t="s">
        <v>195</v>
      </c>
      <c r="E53" s="121"/>
      <c r="F53" s="117" t="s">
        <v>219</v>
      </c>
      <c r="G53" s="118" t="s">
        <v>220</v>
      </c>
      <c r="H53" s="119" t="s">
        <v>194</v>
      </c>
      <c r="I53" s="120" t="s">
        <v>195</v>
      </c>
    </row>
    <row r="54" spans="1:9" s="122" customFormat="1" ht="16.5" customHeight="1">
      <c r="A54" s="123">
        <f>VLOOKUP($B54,Loting!$A$2:$F$126,2,FALSE)</f>
        <v>42</v>
      </c>
      <c r="B54" s="124" t="s">
        <v>88</v>
      </c>
      <c r="C54" s="125" t="str">
        <f>VLOOKUP($B54,Loting!$A$2:$F$126,3,FALSE)</f>
        <v>Pintjens Rudi</v>
      </c>
      <c r="D54" s="126" t="str">
        <f>VLOOKUP($B54,Loting!$A$2:$F$126,5,FALSE)</f>
        <v>Robbyfish C</v>
      </c>
      <c r="E54" s="127"/>
      <c r="F54" s="123">
        <f>VLOOKUP($G54,Loting!$A$2:$F$126,2,FALSE)</f>
        <v>43</v>
      </c>
      <c r="G54" s="124" t="s">
        <v>93</v>
      </c>
      <c r="H54" s="125" t="str">
        <f>VLOOKUP($G54,Loting!$A$2:$F$126,3,FALSE)</f>
        <v>Van Rooyen Eric</v>
      </c>
      <c r="I54" s="126" t="str">
        <f>VLOOKUP($G54,Loting!$A$2:$F$126,5,FALSE)</f>
        <v>Robbyfish</v>
      </c>
    </row>
    <row r="55" spans="1:9" s="122" customFormat="1" ht="16.5" customHeight="1">
      <c r="A55" s="123">
        <f>VLOOKUP($B55,Loting!$A$2:$F$126,2,FALSE)</f>
        <v>19</v>
      </c>
      <c r="B55" s="124" t="s">
        <v>89</v>
      </c>
      <c r="C55" s="125" t="str">
        <f>VLOOKUP($B55,Loting!$A$2:$F$126,3,FALSE)</f>
        <v>Veys Bjorn</v>
      </c>
      <c r="D55" s="126" t="str">
        <f>VLOOKUP($B55,Loting!$A$2:$F$126,5,FALSE)</f>
        <v>GZD- Het Loze Vissertje Gent A</v>
      </c>
      <c r="E55" s="127"/>
      <c r="F55" s="123">
        <f>VLOOKUP($G55,Loting!$A$2:$F$126,2,FALSE)</f>
        <v>22</v>
      </c>
      <c r="G55" s="124" t="s">
        <v>94</v>
      </c>
      <c r="H55" s="125" t="str">
        <f>VLOOKUP($G55,Loting!$A$2:$F$126,3,FALSE)</f>
        <v>Dehaen Stefan</v>
      </c>
      <c r="I55" s="126" t="str">
        <f>VLOOKUP($G55,Loting!$A$2:$F$126,5,FALSE)</f>
        <v>GZD- Het Loze Vissertje Gent A</v>
      </c>
    </row>
    <row r="56" spans="1:9" s="122" customFormat="1" ht="16.5" customHeight="1">
      <c r="A56" s="123">
        <f>VLOOKUP($B56,Loting!$A$2:$F$126,2,FALSE)</f>
        <v>9</v>
      </c>
      <c r="B56" s="124" t="s">
        <v>90</v>
      </c>
      <c r="C56" s="125" t="str">
        <f>VLOOKUP($B56,Loting!$A$2:$F$126,3,FALSE)</f>
        <v>Mertens Kurt</v>
      </c>
      <c r="D56" s="126" t="str">
        <f>VLOOKUP($B56,Loting!$A$2:$F$126,5,FALSE)</f>
        <v>Tubertini België A</v>
      </c>
      <c r="E56" s="127"/>
      <c r="F56" s="123">
        <f>VLOOKUP($G56,Loting!$A$2:$F$126,2,FALSE)</f>
        <v>16</v>
      </c>
      <c r="G56" s="124" t="s">
        <v>95</v>
      </c>
      <c r="H56" s="125" t="str">
        <f>VLOOKUP($G56,Loting!$A$2:$F$126,3,FALSE)</f>
        <v>Leeuwis Albert</v>
      </c>
      <c r="I56" s="126" t="str">
        <f>VLOOKUP($G56,Loting!$A$2:$F$126,5,FALSE)</f>
        <v>Tubertini NL</v>
      </c>
    </row>
    <row r="57" spans="1:9" s="122" customFormat="1" ht="16.5" customHeight="1">
      <c r="A57" s="123">
        <f>VLOOKUP($B57,Loting!$A$2:$F$126,2,FALSE)</f>
        <v>5</v>
      </c>
      <c r="B57" s="124" t="s">
        <v>91</v>
      </c>
      <c r="C57" s="125" t="str">
        <f>VLOOKUP($B57,Loting!$A$2:$F$126,3,FALSE)</f>
        <v>Van den Bogaert Werner</v>
      </c>
      <c r="D57" s="126" t="str">
        <f>VLOOKUP($B57,Loting!$A$2:$F$126,5,FALSE)</f>
        <v>EZV Zemst A</v>
      </c>
      <c r="E57" s="127"/>
      <c r="F57" s="123">
        <f>VLOOKUP($G57,Loting!$A$2:$F$126,2,FALSE)</f>
        <v>50</v>
      </c>
      <c r="G57" s="124" t="s">
        <v>96</v>
      </c>
      <c r="H57" s="125" t="str">
        <f>VLOOKUP($G57,Loting!$A$2:$F$126,3,FALSE)</f>
        <v>Karremans Henri</v>
      </c>
      <c r="I57" s="126" t="str">
        <f>VLOOKUP($G57,Loting!$A$2:$F$126,5,FALSE)</f>
        <v>Noordzeevissers NL</v>
      </c>
    </row>
    <row r="58" spans="1:9" s="122" customFormat="1" ht="16.5" customHeight="1">
      <c r="A58" s="123">
        <f>VLOOKUP($B58,Loting!$A$2:$F$126,2,FALSE)</f>
        <v>63</v>
      </c>
      <c r="B58" s="124" t="s">
        <v>92</v>
      </c>
      <c r="C58" s="125" t="str">
        <f>VLOOKUP($B58,Loting!$A$2:$F$126,3,FALSE)</f>
        <v>Deckers Jelle</v>
      </c>
      <c r="D58" s="126" t="str">
        <f>VLOOKUP($B58,Loting!$A$2:$F$126,5,FALSE)</f>
        <v>VTE Ekeren A</v>
      </c>
      <c r="E58" s="127"/>
      <c r="F58" s="123">
        <f>VLOOKUP($G58,Loting!$A$2:$F$126,2,FALSE)</f>
        <v>59</v>
      </c>
      <c r="G58" s="124" t="s">
        <v>97</v>
      </c>
      <c r="H58" s="125" t="str">
        <f>VLOOKUP($G58,Loting!$A$2:$F$126,3,FALSE)</f>
        <v>Smet Paul</v>
      </c>
      <c r="I58" s="126" t="str">
        <f>VLOOKUP($G58,Loting!$A$2:$F$126,5,FALSE)</f>
        <v>ZWB Brasschaat</v>
      </c>
    </row>
    <row r="59" spans="1:9" ht="16.5" customHeight="1">
      <c r="A59" s="123" t="e">
        <f>VLOOKUP($B59,Loting!$A$2:$F$126,2,FALSE)</f>
        <v>#N/A</v>
      </c>
      <c r="B59" s="124" t="s">
        <v>291</v>
      </c>
      <c r="C59" s="125" t="e">
        <f>VLOOKUP($B59,Loting!$A$2:$F$126,3,FALSE)</f>
        <v>#N/A</v>
      </c>
      <c r="D59" s="126" t="e">
        <f>VLOOKUP($B59,Loting!$A$2:$F$126,5,FALSE)</f>
        <v>#N/A</v>
      </c>
      <c r="E59" s="85"/>
      <c r="F59" s="123" t="e">
        <f>VLOOKUP($G59,Loting!$A$2:$F$126,2,FALSE)</f>
        <v>#N/A</v>
      </c>
      <c r="G59" s="124" t="s">
        <v>290</v>
      </c>
      <c r="H59" s="125" t="e">
        <f>VLOOKUP($G59,Loting!$A$2:$F$126,3,FALSE)</f>
        <v>#N/A</v>
      </c>
      <c r="I59" s="126" t="e">
        <f>VLOOKUP($G59,Loting!$A$2:$F$126,5,FALSE)</f>
        <v>#N/A</v>
      </c>
    </row>
    <row r="60" ht="7.5" customHeight="1"/>
    <row r="61" spans="1:8" ht="24.75" customHeight="1">
      <c r="A61" s="115" t="s">
        <v>37</v>
      </c>
      <c r="B61" s="35"/>
      <c r="C61" s="116" t="str">
        <f>VLOOKUP($A61,Boten!$A$2:$B$30,2,FALSE)</f>
        <v>Niko</v>
      </c>
      <c r="E61" s="35"/>
      <c r="F61" s="115" t="s">
        <v>38</v>
      </c>
      <c r="G61" s="35"/>
      <c r="H61" s="116" t="str">
        <f>VLOOKUP($F61,Boten!$A$2:$B$30,2,FALSE)</f>
        <v>Reserve</v>
      </c>
    </row>
    <row r="62" spans="2:7" ht="6.75" customHeight="1" thickBot="1">
      <c r="B62" s="35"/>
      <c r="E62" s="35"/>
      <c r="G62" s="35"/>
    </row>
    <row r="63" spans="1:9" s="122" customFormat="1" ht="16.5" customHeight="1" thickBot="1">
      <c r="A63" s="117" t="s">
        <v>219</v>
      </c>
      <c r="B63" s="118" t="s">
        <v>220</v>
      </c>
      <c r="C63" s="119" t="s">
        <v>194</v>
      </c>
      <c r="D63" s="120" t="s">
        <v>195</v>
      </c>
      <c r="E63" s="121"/>
      <c r="F63" s="117" t="s">
        <v>219</v>
      </c>
      <c r="G63" s="118" t="s">
        <v>220</v>
      </c>
      <c r="H63" s="119" t="s">
        <v>194</v>
      </c>
      <c r="I63" s="120" t="s">
        <v>195</v>
      </c>
    </row>
    <row r="64" spans="1:9" s="122" customFormat="1" ht="16.5" customHeight="1">
      <c r="A64" s="123">
        <f>VLOOKUP($B64,Loting!$A$2:$F$126,2,FALSE)</f>
        <v>36</v>
      </c>
      <c r="B64" s="124" t="s">
        <v>98</v>
      </c>
      <c r="C64" s="125" t="str">
        <f>VLOOKUP($B64,Loting!$A$2:$F$126,3,FALSE)</f>
        <v>Van Sandt Fonne</v>
      </c>
      <c r="D64" s="126" t="str">
        <f>VLOOKUP($B64,Loting!$A$2:$F$126,5,FALSE)</f>
        <v>Robbyfish B</v>
      </c>
      <c r="E64" s="127"/>
      <c r="F64" s="123">
        <f>VLOOKUP($G64,Loting!$A$2:$F$126,2,FALSE)</f>
        <v>49</v>
      </c>
      <c r="G64" s="124" t="s">
        <v>103</v>
      </c>
      <c r="H64" s="125" t="str">
        <f>VLOOKUP($G64,Loting!$A$2:$F$126,3,FALSE)</f>
        <v>Schoonen Jan</v>
      </c>
      <c r="I64" s="126" t="str">
        <f>VLOOKUP($G64,Loting!$A$2:$F$126,5,FALSE)</f>
        <v>Noordzeevissers NL</v>
      </c>
    </row>
    <row r="65" spans="1:9" s="122" customFormat="1" ht="16.5" customHeight="1">
      <c r="A65" s="123">
        <f>VLOOKUP($B65,Loting!$A$2:$F$126,2,FALSE)</f>
        <v>8</v>
      </c>
      <c r="B65" s="124" t="s">
        <v>99</v>
      </c>
      <c r="C65" s="125" t="str">
        <f>VLOOKUP($B65,Loting!$A$2:$F$126,3,FALSE)</f>
        <v>Buls Wilfried</v>
      </c>
      <c r="D65" s="126" t="str">
        <f>VLOOKUP($B65,Loting!$A$2:$F$126,5,FALSE)</f>
        <v>Tubertini België A</v>
      </c>
      <c r="E65" s="127"/>
      <c r="F65" s="123">
        <f>VLOOKUP($G65,Loting!$A$2:$F$126,2,FALSE)</f>
        <v>0</v>
      </c>
      <c r="G65" s="124" t="s">
        <v>104</v>
      </c>
      <c r="H65" s="125" t="e">
        <f>VLOOKUP($G65,Loting!$A$2:$F$126,3,FALSE)</f>
        <v>#N/A</v>
      </c>
      <c r="I65" s="126" t="e">
        <f>VLOOKUP($G65,Loting!$A$2:$F$126,5,FALSE)</f>
        <v>#N/A</v>
      </c>
    </row>
    <row r="66" spans="1:9" s="122" customFormat="1" ht="16.5" customHeight="1">
      <c r="A66" s="123">
        <f>VLOOKUP($B66,Loting!$A$2:$F$126,2,FALSE)</f>
        <v>60</v>
      </c>
      <c r="B66" s="124" t="s">
        <v>100</v>
      </c>
      <c r="C66" s="125" t="str">
        <f>VLOOKUP($B66,Loting!$A$2:$F$126,3,FALSE)</f>
        <v>Jacobs Gunther</v>
      </c>
      <c r="D66" s="126" t="str">
        <f>VLOOKUP($B66,Loting!$A$2:$F$126,5,FALSE)</f>
        <v>VTE Ekeren A</v>
      </c>
      <c r="E66" s="127"/>
      <c r="F66" s="123">
        <f>VLOOKUP($G66,Loting!$A$2:$F$126,2,FALSE)</f>
        <v>0</v>
      </c>
      <c r="G66" s="124" t="s">
        <v>105</v>
      </c>
      <c r="H66" s="125" t="e">
        <f>VLOOKUP($G66,Loting!$A$2:$F$126,3,FALSE)</f>
        <v>#N/A</v>
      </c>
      <c r="I66" s="126" t="e">
        <f>VLOOKUP($G66,Loting!$A$2:$F$126,5,FALSE)</f>
        <v>#N/A</v>
      </c>
    </row>
    <row r="67" spans="1:9" s="122" customFormat="1" ht="16.5" customHeight="1">
      <c r="A67" s="123">
        <f>VLOOKUP($B67,Loting!$A$2:$F$126,2,FALSE)</f>
        <v>14</v>
      </c>
      <c r="B67" s="124" t="s">
        <v>101</v>
      </c>
      <c r="C67" s="125" t="str">
        <f>VLOOKUP($B67,Loting!$A$2:$F$126,3,FALSE)</f>
        <v>Troost Pim</v>
      </c>
      <c r="D67" s="126" t="str">
        <f>VLOOKUP($B67,Loting!$A$2:$F$126,5,FALSE)</f>
        <v>Tubertini NL</v>
      </c>
      <c r="E67" s="127"/>
      <c r="F67" s="123">
        <f>VLOOKUP($G67,Loting!$A$2:$F$126,2,FALSE)</f>
        <v>0</v>
      </c>
      <c r="G67" s="124" t="s">
        <v>106</v>
      </c>
      <c r="H67" s="125" t="e">
        <f>VLOOKUP($G67,Loting!$A$2:$F$126,3,FALSE)</f>
        <v>#N/A</v>
      </c>
      <c r="I67" s="126" t="e">
        <f>VLOOKUP($G67,Loting!$A$2:$F$126,5,FALSE)</f>
        <v>#N/A</v>
      </c>
    </row>
    <row r="68" spans="1:9" s="122" customFormat="1" ht="16.5" customHeight="1">
      <c r="A68" s="123">
        <f>VLOOKUP($B68,Loting!$A$2:$F$126,2,FALSE)</f>
        <v>46</v>
      </c>
      <c r="B68" s="124" t="s">
        <v>102</v>
      </c>
      <c r="C68" s="125" t="str">
        <f>VLOOKUP($B68,Loting!$A$2:$F$126,3,FALSE)</f>
        <v>van Wanrooij Mark</v>
      </c>
      <c r="D68" s="126" t="str">
        <f>VLOOKUP($B68,Loting!$A$2:$F$126,5,FALSE)</f>
        <v>Noordzeevissers NL</v>
      </c>
      <c r="E68" s="127"/>
      <c r="F68" s="123">
        <f>VLOOKUP($G68,Loting!$A$2:$F$126,2,FALSE)</f>
        <v>0</v>
      </c>
      <c r="G68" s="124" t="s">
        <v>107</v>
      </c>
      <c r="H68" s="125" t="e">
        <f>VLOOKUP($G68,Loting!$A$2:$F$126,3,FALSE)</f>
        <v>#N/A</v>
      </c>
      <c r="I68" s="126" t="e">
        <f>VLOOKUP($G68,Loting!$A$2:$F$126,5,FALSE)</f>
        <v>#N/A</v>
      </c>
    </row>
    <row r="69" spans="1:9" ht="16.5" customHeight="1">
      <c r="A69" s="123" t="e">
        <f>VLOOKUP($B69,Loting!$A$2:$F$126,2,FALSE)</f>
        <v>#N/A</v>
      </c>
      <c r="B69" s="124" t="s">
        <v>289</v>
      </c>
      <c r="C69" s="125" t="e">
        <f>VLOOKUP($B69,Loting!$A$2:$F$126,3,FALSE)</f>
        <v>#N/A</v>
      </c>
      <c r="D69" s="126" t="e">
        <f>VLOOKUP($B69,Loting!$A$2:$F$126,5,FALSE)</f>
        <v>#N/A</v>
      </c>
      <c r="E69" s="85"/>
      <c r="F69" s="123" t="e">
        <f>VLOOKUP($G69,Loting!$A$2:$F$126,2,FALSE)</f>
        <v>#N/A</v>
      </c>
      <c r="G69" s="124" t="s">
        <v>275</v>
      </c>
      <c r="H69" s="125" t="e">
        <f>VLOOKUP($G69,Loting!$A$2:$F$126,3,FALSE)</f>
        <v>#N/A</v>
      </c>
      <c r="I69" s="126" t="e">
        <f>VLOOKUP($G69,Loting!$A$2:$F$126,5,FALSE)</f>
        <v>#N/A</v>
      </c>
    </row>
    <row r="70" ht="7.5" customHeight="1"/>
    <row r="71" spans="1:8" ht="24.75" customHeight="1">
      <c r="A71" s="115" t="s">
        <v>39</v>
      </c>
      <c r="B71" s="35"/>
      <c r="C71" s="116">
        <f>VLOOKUP($A71,Boten!$A$2:$B$30,2,FALSE)</f>
        <v>0</v>
      </c>
      <c r="E71" s="35"/>
      <c r="F71" s="115" t="s">
        <v>40</v>
      </c>
      <c r="G71" s="35"/>
      <c r="H71" s="116">
        <f>VLOOKUP($F71,Boten!$A$2:$B$30,2,FALSE)</f>
        <v>0</v>
      </c>
    </row>
    <row r="72" spans="2:7" ht="6.75" customHeight="1" thickBot="1">
      <c r="B72" s="35"/>
      <c r="E72" s="35"/>
      <c r="G72" s="35"/>
    </row>
    <row r="73" spans="1:9" s="122" customFormat="1" ht="16.5" customHeight="1" thickBot="1">
      <c r="A73" s="117" t="s">
        <v>219</v>
      </c>
      <c r="B73" s="118" t="s">
        <v>220</v>
      </c>
      <c r="C73" s="119" t="s">
        <v>194</v>
      </c>
      <c r="D73" s="120" t="s">
        <v>195</v>
      </c>
      <c r="E73" s="121"/>
      <c r="F73" s="117" t="s">
        <v>219</v>
      </c>
      <c r="G73" s="118" t="s">
        <v>220</v>
      </c>
      <c r="H73" s="119" t="s">
        <v>194</v>
      </c>
      <c r="I73" s="120" t="s">
        <v>195</v>
      </c>
    </row>
    <row r="74" spans="1:9" s="122" customFormat="1" ht="16.5" customHeight="1">
      <c r="A74" s="123">
        <f>VLOOKUP($B74,Loting!$A$2:$F$126,2,FALSE)</f>
        <v>0</v>
      </c>
      <c r="B74" s="124" t="s">
        <v>108</v>
      </c>
      <c r="C74" s="125" t="e">
        <f>VLOOKUP($B74,Loting!$A$2:$F$126,3,FALSE)</f>
        <v>#N/A</v>
      </c>
      <c r="D74" s="126" t="e">
        <f>VLOOKUP($B74,Loting!$A$2:$F$126,5,FALSE)</f>
        <v>#N/A</v>
      </c>
      <c r="E74" s="127"/>
      <c r="F74" s="123">
        <f>VLOOKUP($G74,Loting!$A$2:$F$126,2,FALSE)</f>
        <v>0</v>
      </c>
      <c r="G74" s="124" t="s">
        <v>113</v>
      </c>
      <c r="H74" s="125" t="e">
        <f>VLOOKUP($G74,Loting!$A$2:$F$126,3,FALSE)</f>
        <v>#N/A</v>
      </c>
      <c r="I74" s="126" t="e">
        <f>VLOOKUP($G74,Loting!$A$2:$F$126,5,FALSE)</f>
        <v>#N/A</v>
      </c>
    </row>
    <row r="75" spans="1:9" s="122" customFormat="1" ht="16.5" customHeight="1">
      <c r="A75" s="123">
        <f>VLOOKUP($B75,Loting!$A$2:$F$126,2,FALSE)</f>
        <v>0</v>
      </c>
      <c r="B75" s="124" t="s">
        <v>109</v>
      </c>
      <c r="C75" s="125" t="e">
        <f>VLOOKUP($B75,Loting!$A$2:$F$126,3,FALSE)</f>
        <v>#N/A</v>
      </c>
      <c r="D75" s="126" t="e">
        <f>VLOOKUP($B75,Loting!$A$2:$F$126,5,FALSE)</f>
        <v>#N/A</v>
      </c>
      <c r="E75" s="127"/>
      <c r="F75" s="123">
        <f>VLOOKUP($G75,Loting!$A$2:$F$126,2,FALSE)</f>
        <v>0</v>
      </c>
      <c r="G75" s="124" t="s">
        <v>114</v>
      </c>
      <c r="H75" s="125" t="e">
        <f>VLOOKUP($G75,Loting!$A$2:$F$126,3,FALSE)</f>
        <v>#N/A</v>
      </c>
      <c r="I75" s="126" t="e">
        <f>VLOOKUP($G75,Loting!$A$2:$F$126,5,FALSE)</f>
        <v>#N/A</v>
      </c>
    </row>
    <row r="76" spans="1:9" s="122" customFormat="1" ht="16.5" customHeight="1">
      <c r="A76" s="123">
        <f>VLOOKUP($B76,Loting!$A$2:$F$126,2,FALSE)</f>
        <v>0</v>
      </c>
      <c r="B76" s="124" t="s">
        <v>110</v>
      </c>
      <c r="C76" s="125" t="e">
        <f>VLOOKUP($B76,Loting!$A$2:$F$126,3,FALSE)</f>
        <v>#N/A</v>
      </c>
      <c r="D76" s="126" t="e">
        <f>VLOOKUP($B76,Loting!$A$2:$F$126,5,FALSE)</f>
        <v>#N/A</v>
      </c>
      <c r="E76" s="127"/>
      <c r="F76" s="123">
        <f>VLOOKUP($G76,Loting!$A$2:$F$126,2,FALSE)</f>
        <v>0</v>
      </c>
      <c r="G76" s="124" t="s">
        <v>115</v>
      </c>
      <c r="H76" s="125" t="e">
        <f>VLOOKUP($G76,Loting!$A$2:$F$126,3,FALSE)</f>
        <v>#N/A</v>
      </c>
      <c r="I76" s="126" t="e">
        <f>VLOOKUP($G76,Loting!$A$2:$F$126,5,FALSE)</f>
        <v>#N/A</v>
      </c>
    </row>
    <row r="77" spans="1:9" s="122" customFormat="1" ht="16.5" customHeight="1">
      <c r="A77" s="123">
        <f>VLOOKUP($B77,Loting!$A$2:$F$126,2,FALSE)</f>
        <v>0</v>
      </c>
      <c r="B77" s="124" t="s">
        <v>111</v>
      </c>
      <c r="C77" s="125" t="e">
        <f>VLOOKUP($B77,Loting!$A$2:$F$126,3,FALSE)</f>
        <v>#N/A</v>
      </c>
      <c r="D77" s="126" t="e">
        <f>VLOOKUP($B77,Loting!$A$2:$F$126,5,FALSE)</f>
        <v>#N/A</v>
      </c>
      <c r="E77" s="127"/>
      <c r="F77" s="123">
        <f>VLOOKUP($G77,Loting!$A$2:$F$126,2,FALSE)</f>
        <v>0</v>
      </c>
      <c r="G77" s="124" t="s">
        <v>116</v>
      </c>
      <c r="H77" s="125" t="e">
        <f>VLOOKUP($G77,Loting!$A$2:$F$126,3,FALSE)</f>
        <v>#N/A</v>
      </c>
      <c r="I77" s="126" t="e">
        <f>VLOOKUP($G77,Loting!$A$2:$F$126,5,FALSE)</f>
        <v>#N/A</v>
      </c>
    </row>
    <row r="78" spans="1:9" s="122" customFormat="1" ht="16.5" customHeight="1">
      <c r="A78" s="123">
        <f>VLOOKUP($B78,Loting!$A$2:$F$126,2,FALSE)</f>
        <v>0</v>
      </c>
      <c r="B78" s="124" t="s">
        <v>112</v>
      </c>
      <c r="C78" s="125" t="e">
        <f>VLOOKUP($B78,Loting!$A$2:$F$126,3,FALSE)</f>
        <v>#N/A</v>
      </c>
      <c r="D78" s="126" t="e">
        <f>VLOOKUP($B78,Loting!$A$2:$F$126,5,FALSE)</f>
        <v>#N/A</v>
      </c>
      <c r="E78" s="127"/>
      <c r="F78" s="123">
        <f>VLOOKUP($G78,Loting!$A$2:$F$126,2,FALSE)</f>
        <v>0</v>
      </c>
      <c r="G78" s="124" t="s">
        <v>117</v>
      </c>
      <c r="H78" s="125" t="e">
        <f>VLOOKUP($G78,Loting!$A$2:$F$126,3,FALSE)</f>
        <v>#N/A</v>
      </c>
      <c r="I78" s="126" t="e">
        <f>VLOOKUP($G78,Loting!$A$2:$F$126,5,FALSE)</f>
        <v>#N/A</v>
      </c>
    </row>
    <row r="79" spans="1:9" ht="16.5" customHeight="1">
      <c r="A79" s="123" t="e">
        <f>VLOOKUP($B79,Loting!$A$2:$F$126,2,FALSE)</f>
        <v>#N/A</v>
      </c>
      <c r="B79" s="124" t="s">
        <v>286</v>
      </c>
      <c r="C79" s="125" t="e">
        <f>VLOOKUP($B79,Loting!$A$2:$F$126,3,FALSE)</f>
        <v>#N/A</v>
      </c>
      <c r="D79" s="126" t="e">
        <f>VLOOKUP($B79,Loting!$A$2:$F$126,5,FALSE)</f>
        <v>#N/A</v>
      </c>
      <c r="E79" s="127"/>
      <c r="F79" s="123" t="e">
        <f>VLOOKUP($G79,Loting!$A$2:$F$126,2,FALSE)</f>
        <v>#N/A</v>
      </c>
      <c r="G79" s="124" t="s">
        <v>295</v>
      </c>
      <c r="H79" s="125" t="e">
        <f>VLOOKUP($G79,Loting!$A$2:$F$126,3,FALSE)</f>
        <v>#N/A</v>
      </c>
      <c r="I79" s="126" t="e">
        <f>VLOOKUP($G79,Loting!$A$2:$F$126,5,FALSE)</f>
        <v>#N/A</v>
      </c>
    </row>
    <row r="80" ht="7.5" customHeight="1"/>
    <row r="81" spans="1:8" ht="24.75" customHeight="1">
      <c r="A81" s="115" t="s">
        <v>41</v>
      </c>
      <c r="B81" s="35"/>
      <c r="C81" s="116">
        <f>VLOOKUP($A81,Boten!$A$2:$B$30,2,FALSE)</f>
        <v>0</v>
      </c>
      <c r="E81" s="35"/>
      <c r="F81" s="115" t="s">
        <v>42</v>
      </c>
      <c r="G81" s="35"/>
      <c r="H81" s="116">
        <f>VLOOKUP($F81,Boten!$A$2:$B$30,2,FALSE)</f>
        <v>0</v>
      </c>
    </row>
    <row r="82" spans="2:7" ht="6.75" customHeight="1" thickBot="1">
      <c r="B82" s="35"/>
      <c r="E82" s="35"/>
      <c r="G82" s="35"/>
    </row>
    <row r="83" spans="1:9" s="122" customFormat="1" ht="16.5" customHeight="1" thickBot="1">
      <c r="A83" s="117" t="s">
        <v>219</v>
      </c>
      <c r="B83" s="118" t="s">
        <v>220</v>
      </c>
      <c r="C83" s="119" t="s">
        <v>194</v>
      </c>
      <c r="D83" s="120" t="s">
        <v>195</v>
      </c>
      <c r="E83" s="121"/>
      <c r="F83" s="117" t="s">
        <v>219</v>
      </c>
      <c r="G83" s="118" t="s">
        <v>220</v>
      </c>
      <c r="H83" s="119" t="s">
        <v>194</v>
      </c>
      <c r="I83" s="120" t="s">
        <v>195</v>
      </c>
    </row>
    <row r="84" spans="1:9" s="122" customFormat="1" ht="16.5" customHeight="1">
      <c r="A84" s="123">
        <f>VLOOKUP($B84,Loting!$A$2:$F$126,2,FALSE)</f>
        <v>0</v>
      </c>
      <c r="B84" s="124" t="s">
        <v>118</v>
      </c>
      <c r="C84" s="125" t="e">
        <f>VLOOKUP($B84,Loting!$A$2:$F$126,3,FALSE)</f>
        <v>#N/A</v>
      </c>
      <c r="D84" s="126" t="e">
        <f>VLOOKUP($B84,Loting!$A$2:$F$126,5,FALSE)</f>
        <v>#N/A</v>
      </c>
      <c r="E84" s="127"/>
      <c r="F84" s="123">
        <f>VLOOKUP($G84,Loting!$A$2:$F$126,2,FALSE)</f>
        <v>0</v>
      </c>
      <c r="G84" s="124" t="s">
        <v>123</v>
      </c>
      <c r="H84" s="125" t="e">
        <f>VLOOKUP($G84,Loting!$A$2:$F$126,3,FALSE)</f>
        <v>#N/A</v>
      </c>
      <c r="I84" s="126" t="e">
        <f>VLOOKUP($G84,Loting!$A$2:$F$126,5,FALSE)</f>
        <v>#N/A</v>
      </c>
    </row>
    <row r="85" spans="1:9" s="122" customFormat="1" ht="16.5" customHeight="1">
      <c r="A85" s="123">
        <f>VLOOKUP($B85,Loting!$A$2:$F$126,2,FALSE)</f>
        <v>0</v>
      </c>
      <c r="B85" s="124" t="s">
        <v>119</v>
      </c>
      <c r="C85" s="125" t="e">
        <f>VLOOKUP($B85,Loting!$A$2:$F$126,3,FALSE)</f>
        <v>#N/A</v>
      </c>
      <c r="D85" s="126" t="e">
        <f>VLOOKUP($B85,Loting!$A$2:$F$126,5,FALSE)</f>
        <v>#N/A</v>
      </c>
      <c r="E85" s="127"/>
      <c r="F85" s="123">
        <f>VLOOKUP($G85,Loting!$A$2:$F$126,2,FALSE)</f>
        <v>0</v>
      </c>
      <c r="G85" s="124" t="s">
        <v>124</v>
      </c>
      <c r="H85" s="125" t="e">
        <f>VLOOKUP($G85,Loting!$A$2:$F$126,3,FALSE)</f>
        <v>#N/A</v>
      </c>
      <c r="I85" s="126" t="e">
        <f>VLOOKUP($G85,Loting!$A$2:$F$126,5,FALSE)</f>
        <v>#N/A</v>
      </c>
    </row>
    <row r="86" spans="1:9" s="122" customFormat="1" ht="16.5" customHeight="1">
      <c r="A86" s="123">
        <f>VLOOKUP($B86,Loting!$A$2:$F$126,2,FALSE)</f>
        <v>0</v>
      </c>
      <c r="B86" s="124" t="s">
        <v>120</v>
      </c>
      <c r="C86" s="125" t="e">
        <f>VLOOKUP($B86,Loting!$A$2:$F$126,3,FALSE)</f>
        <v>#N/A</v>
      </c>
      <c r="D86" s="126" t="e">
        <f>VLOOKUP($B86,Loting!$A$2:$F$126,5,FALSE)</f>
        <v>#N/A</v>
      </c>
      <c r="E86" s="127"/>
      <c r="F86" s="123">
        <f>VLOOKUP($G86,Loting!$A$2:$F$126,2,FALSE)</f>
        <v>0</v>
      </c>
      <c r="G86" s="124" t="s">
        <v>125</v>
      </c>
      <c r="H86" s="125" t="e">
        <f>VLOOKUP($G86,Loting!$A$2:$F$126,3,FALSE)</f>
        <v>#N/A</v>
      </c>
      <c r="I86" s="126" t="e">
        <f>VLOOKUP($G86,Loting!$A$2:$F$126,5,FALSE)</f>
        <v>#N/A</v>
      </c>
    </row>
    <row r="87" spans="1:9" s="122" customFormat="1" ht="16.5" customHeight="1">
      <c r="A87" s="123">
        <f>VLOOKUP($B87,Loting!$A$2:$F$126,2,FALSE)</f>
        <v>0</v>
      </c>
      <c r="B87" s="124" t="s">
        <v>121</v>
      </c>
      <c r="C87" s="125" t="e">
        <f>VLOOKUP($B87,Loting!$A$2:$F$126,3,FALSE)</f>
        <v>#N/A</v>
      </c>
      <c r="D87" s="126" t="e">
        <f>VLOOKUP($B87,Loting!$A$2:$F$126,5,FALSE)</f>
        <v>#N/A</v>
      </c>
      <c r="E87" s="127"/>
      <c r="F87" s="123">
        <f>VLOOKUP($G87,Loting!$A$2:$F$126,2,FALSE)</f>
        <v>0</v>
      </c>
      <c r="G87" s="124" t="s">
        <v>126</v>
      </c>
      <c r="H87" s="125" t="e">
        <f>VLOOKUP($G87,Loting!$A$2:$F$126,3,FALSE)</f>
        <v>#N/A</v>
      </c>
      <c r="I87" s="126" t="e">
        <f>VLOOKUP($G87,Loting!$A$2:$F$126,5,FALSE)</f>
        <v>#N/A</v>
      </c>
    </row>
    <row r="88" spans="1:9" s="122" customFormat="1" ht="16.5" customHeight="1">
      <c r="A88" s="123">
        <f>VLOOKUP($B88,Loting!$A$2:$F$126,2,FALSE)</f>
        <v>0</v>
      </c>
      <c r="B88" s="124" t="s">
        <v>122</v>
      </c>
      <c r="C88" s="125" t="e">
        <f>VLOOKUP($B88,Loting!$A$2:$F$126,3,FALSE)</f>
        <v>#N/A</v>
      </c>
      <c r="D88" s="126" t="e">
        <f>VLOOKUP($B88,Loting!$A$2:$F$126,5,FALSE)</f>
        <v>#N/A</v>
      </c>
      <c r="E88" s="127"/>
      <c r="F88" s="123">
        <f>VLOOKUP($G88,Loting!$A$2:$F$126,2,FALSE)</f>
        <v>0</v>
      </c>
      <c r="G88" s="124" t="s">
        <v>127</v>
      </c>
      <c r="H88" s="125" t="e">
        <f>VLOOKUP($G88,Loting!$A$2:$F$126,3,FALSE)</f>
        <v>#N/A</v>
      </c>
      <c r="I88" s="126" t="e">
        <f>VLOOKUP($G88,Loting!$A$2:$F$126,5,FALSE)</f>
        <v>#N/A</v>
      </c>
    </row>
    <row r="89" spans="1:9" ht="16.5" customHeight="1">
      <c r="A89" s="123" t="e">
        <f>VLOOKUP($B89,Loting!$A$2:$F$126,2,FALSE)</f>
        <v>#N/A</v>
      </c>
      <c r="B89" s="124" t="s">
        <v>282</v>
      </c>
      <c r="C89" s="125" t="e">
        <f>VLOOKUP($B89,Loting!$A$2:$F$126,3,FALSE)</f>
        <v>#N/A</v>
      </c>
      <c r="D89" s="126" t="e">
        <f>VLOOKUP($B89,Loting!$A$2:$F$126,5,FALSE)</f>
        <v>#N/A</v>
      </c>
      <c r="E89" s="127"/>
      <c r="F89" s="123" t="e">
        <f>VLOOKUP($G89,Loting!$A$2:$F$126,2,FALSE)</f>
        <v>#N/A</v>
      </c>
      <c r="G89" s="124" t="s">
        <v>258</v>
      </c>
      <c r="H89" s="125" t="e">
        <f>VLOOKUP($G89,Loting!$A$2:$F$126,3,FALSE)</f>
        <v>#N/A</v>
      </c>
      <c r="I89" s="126" t="e">
        <f>VLOOKUP($G89,Loting!$A$2:$F$126,5,FALSE)</f>
        <v>#N/A</v>
      </c>
    </row>
    <row r="90" ht="7.5" customHeight="1"/>
    <row r="91" spans="1:8" ht="24.75" customHeight="1">
      <c r="A91" s="115" t="s">
        <v>43</v>
      </c>
      <c r="B91" s="35"/>
      <c r="C91" s="116">
        <f>VLOOKUP($A91,Boten!$A$2:$B$30,2,FALSE)</f>
        <v>0</v>
      </c>
      <c r="E91" s="35"/>
      <c r="F91" s="115" t="s">
        <v>44</v>
      </c>
      <c r="G91" s="35"/>
      <c r="H91" s="116">
        <f>VLOOKUP($F91,Boten!$A$2:$B$30,2,FALSE)</f>
        <v>0</v>
      </c>
    </row>
    <row r="92" spans="2:7" ht="6.75" customHeight="1" thickBot="1">
      <c r="B92" s="35"/>
      <c r="E92" s="35"/>
      <c r="G92" s="35"/>
    </row>
    <row r="93" spans="1:9" s="122" customFormat="1" ht="16.5" customHeight="1" thickBot="1">
      <c r="A93" s="117" t="s">
        <v>219</v>
      </c>
      <c r="B93" s="118" t="s">
        <v>220</v>
      </c>
      <c r="C93" s="119" t="s">
        <v>194</v>
      </c>
      <c r="D93" s="120" t="s">
        <v>195</v>
      </c>
      <c r="E93" s="121"/>
      <c r="F93" s="117" t="s">
        <v>219</v>
      </c>
      <c r="G93" s="118" t="s">
        <v>220</v>
      </c>
      <c r="H93" s="119" t="s">
        <v>194</v>
      </c>
      <c r="I93" s="120" t="s">
        <v>195</v>
      </c>
    </row>
    <row r="94" spans="1:9" s="122" customFormat="1" ht="16.5" customHeight="1">
      <c r="A94" s="123">
        <f>VLOOKUP($B94,Loting!$A$2:$F$126,2,FALSE)</f>
        <v>0</v>
      </c>
      <c r="B94" s="124" t="s">
        <v>128</v>
      </c>
      <c r="C94" s="125" t="e">
        <f>VLOOKUP($B94,Loting!$A$2:$F$126,3,FALSE)</f>
        <v>#N/A</v>
      </c>
      <c r="D94" s="126" t="e">
        <f>VLOOKUP($B94,Loting!$A$2:$F$126,5,FALSE)</f>
        <v>#N/A</v>
      </c>
      <c r="E94" s="127"/>
      <c r="F94" s="123">
        <f>VLOOKUP($G94,Loting!$A$2:$F$126,2,FALSE)</f>
        <v>0</v>
      </c>
      <c r="G94" s="124" t="s">
        <v>133</v>
      </c>
      <c r="H94" s="125" t="e">
        <f>VLOOKUP($G94,Loting!$A$2:$F$126,3,FALSE)</f>
        <v>#N/A</v>
      </c>
      <c r="I94" s="126" t="e">
        <f>VLOOKUP($G94,Loting!$A$2:$F$126,5,FALSE)</f>
        <v>#N/A</v>
      </c>
    </row>
    <row r="95" spans="1:9" s="122" customFormat="1" ht="16.5" customHeight="1">
      <c r="A95" s="123">
        <f>VLOOKUP($B95,Loting!$A$2:$F$126,2,FALSE)</f>
        <v>0</v>
      </c>
      <c r="B95" s="124" t="s">
        <v>129</v>
      </c>
      <c r="C95" s="125" t="e">
        <f>VLOOKUP($B95,Loting!$A$2:$F$126,3,FALSE)</f>
        <v>#N/A</v>
      </c>
      <c r="D95" s="126" t="e">
        <f>VLOOKUP($B95,Loting!$A$2:$F$126,5,FALSE)</f>
        <v>#N/A</v>
      </c>
      <c r="E95" s="127"/>
      <c r="F95" s="123">
        <f>VLOOKUP($G95,Loting!$A$2:$F$126,2,FALSE)</f>
        <v>0</v>
      </c>
      <c r="G95" s="124" t="s">
        <v>134</v>
      </c>
      <c r="H95" s="125" t="e">
        <f>VLOOKUP($G95,Loting!$A$2:$F$126,3,FALSE)</f>
        <v>#N/A</v>
      </c>
      <c r="I95" s="126" t="e">
        <f>VLOOKUP($G95,Loting!$A$2:$F$126,5,FALSE)</f>
        <v>#N/A</v>
      </c>
    </row>
    <row r="96" spans="1:9" s="122" customFormat="1" ht="16.5" customHeight="1">
      <c r="A96" s="123">
        <f>VLOOKUP($B96,Loting!$A$2:$F$126,2,FALSE)</f>
        <v>0</v>
      </c>
      <c r="B96" s="124" t="s">
        <v>130</v>
      </c>
      <c r="C96" s="125" t="e">
        <f>VLOOKUP($B96,Loting!$A$2:$F$126,3,FALSE)</f>
        <v>#N/A</v>
      </c>
      <c r="D96" s="126" t="e">
        <f>VLOOKUP($B96,Loting!$A$2:$F$126,5,FALSE)</f>
        <v>#N/A</v>
      </c>
      <c r="E96" s="127"/>
      <c r="F96" s="123">
        <f>VLOOKUP($G96,Loting!$A$2:$F$126,2,FALSE)</f>
        <v>0</v>
      </c>
      <c r="G96" s="124" t="s">
        <v>135</v>
      </c>
      <c r="H96" s="125" t="e">
        <f>VLOOKUP($G96,Loting!$A$2:$F$126,3,FALSE)</f>
        <v>#N/A</v>
      </c>
      <c r="I96" s="126" t="e">
        <f>VLOOKUP($G96,Loting!$A$2:$F$126,5,FALSE)</f>
        <v>#N/A</v>
      </c>
    </row>
    <row r="97" spans="1:9" s="122" customFormat="1" ht="16.5" customHeight="1">
      <c r="A97" s="123">
        <f>VLOOKUP($B97,Loting!$A$2:$F$126,2,FALSE)</f>
        <v>0</v>
      </c>
      <c r="B97" s="124" t="s">
        <v>131</v>
      </c>
      <c r="C97" s="125" t="e">
        <f>VLOOKUP($B97,Loting!$A$2:$F$126,3,FALSE)</f>
        <v>#N/A</v>
      </c>
      <c r="D97" s="126" t="e">
        <f>VLOOKUP($B97,Loting!$A$2:$F$126,5,FALSE)</f>
        <v>#N/A</v>
      </c>
      <c r="E97" s="127"/>
      <c r="F97" s="123">
        <f>VLOOKUP($G97,Loting!$A$2:$F$126,2,FALSE)</f>
        <v>0</v>
      </c>
      <c r="G97" s="124" t="s">
        <v>136</v>
      </c>
      <c r="H97" s="125" t="e">
        <f>VLOOKUP($G97,Loting!$A$2:$F$126,3,FALSE)</f>
        <v>#N/A</v>
      </c>
      <c r="I97" s="126" t="e">
        <f>VLOOKUP($G97,Loting!$A$2:$F$126,5,FALSE)</f>
        <v>#N/A</v>
      </c>
    </row>
    <row r="98" spans="1:9" s="122" customFormat="1" ht="16.5" customHeight="1">
      <c r="A98" s="123">
        <f>VLOOKUP($B98,Loting!$A$2:$F$126,2,FALSE)</f>
        <v>0</v>
      </c>
      <c r="B98" s="124" t="s">
        <v>132</v>
      </c>
      <c r="C98" s="125" t="e">
        <f>VLOOKUP($B98,Loting!$A$2:$F$126,3,FALSE)</f>
        <v>#N/A</v>
      </c>
      <c r="D98" s="126" t="e">
        <f>VLOOKUP($B98,Loting!$A$2:$F$126,5,FALSE)</f>
        <v>#N/A</v>
      </c>
      <c r="E98" s="127"/>
      <c r="F98" s="123">
        <f>VLOOKUP($G98,Loting!$A$2:$F$126,2,FALSE)</f>
        <v>0</v>
      </c>
      <c r="G98" s="124" t="s">
        <v>137</v>
      </c>
      <c r="H98" s="125" t="e">
        <f>VLOOKUP($G98,Loting!$A$2:$F$126,3,FALSE)</f>
        <v>#N/A</v>
      </c>
      <c r="I98" s="126" t="e">
        <f>VLOOKUP($G98,Loting!$A$2:$F$126,5,FALSE)</f>
        <v>#N/A</v>
      </c>
    </row>
    <row r="99" spans="1:9" ht="16.5" customHeight="1">
      <c r="A99" s="123" t="e">
        <f>VLOOKUP($B99,Loting!$A$2:$F$126,2,FALSE)</f>
        <v>#N/A</v>
      </c>
      <c r="B99" s="124" t="s">
        <v>296</v>
      </c>
      <c r="C99" s="125" t="e">
        <f>VLOOKUP($B99,Loting!$A$2:$F$126,3,FALSE)</f>
        <v>#N/A</v>
      </c>
      <c r="D99" s="126" t="e">
        <f>VLOOKUP($B99,Loting!$A$2:$F$126,5,FALSE)</f>
        <v>#N/A</v>
      </c>
      <c r="E99" s="85"/>
      <c r="F99" s="123" t="e">
        <f>VLOOKUP($G99,Loting!$A$2:$F$126,2,FALSE)</f>
        <v>#N/A</v>
      </c>
      <c r="G99" s="124" t="s">
        <v>283</v>
      </c>
      <c r="H99" s="125" t="e">
        <f>VLOOKUP($G99,Loting!$A$2:$F$126,3,FALSE)</f>
        <v>#N/A</v>
      </c>
      <c r="I99" s="126" t="e">
        <f>VLOOKUP($G99,Loting!$A$2:$F$126,5,FALSE)</f>
        <v>#N/A</v>
      </c>
    </row>
    <row r="100" ht="7.5" customHeight="1"/>
    <row r="101" spans="1:8" ht="24.75" customHeight="1">
      <c r="A101" s="115" t="s">
        <v>45</v>
      </c>
      <c r="B101" s="35"/>
      <c r="C101" s="116">
        <f>VLOOKUP($A101,Boten!$A$2:$B$30,2,FALSE)</f>
        <v>0</v>
      </c>
      <c r="E101" s="35"/>
      <c r="F101" s="115" t="s">
        <v>46</v>
      </c>
      <c r="G101" s="35"/>
      <c r="H101" s="116">
        <f>VLOOKUP($F101,Boten!$A$2:$B$30,2,FALSE)</f>
        <v>0</v>
      </c>
    </row>
    <row r="102" spans="2:7" ht="6.75" customHeight="1" thickBot="1">
      <c r="B102" s="35"/>
      <c r="E102" s="35"/>
      <c r="G102" s="35"/>
    </row>
    <row r="103" spans="1:9" s="122" customFormat="1" ht="16.5" customHeight="1" thickBot="1">
      <c r="A103" s="117" t="s">
        <v>219</v>
      </c>
      <c r="B103" s="118" t="s">
        <v>220</v>
      </c>
      <c r="C103" s="119" t="s">
        <v>194</v>
      </c>
      <c r="D103" s="120" t="s">
        <v>195</v>
      </c>
      <c r="E103" s="121"/>
      <c r="F103" s="117" t="s">
        <v>219</v>
      </c>
      <c r="G103" s="118" t="s">
        <v>220</v>
      </c>
      <c r="H103" s="119" t="s">
        <v>194</v>
      </c>
      <c r="I103" s="120" t="s">
        <v>195</v>
      </c>
    </row>
    <row r="104" spans="1:9" s="122" customFormat="1" ht="16.5" customHeight="1">
      <c r="A104" s="123">
        <f>VLOOKUP($B104,Loting!$A$2:$F$126,2,FALSE)</f>
        <v>0</v>
      </c>
      <c r="B104" s="124" t="s">
        <v>138</v>
      </c>
      <c r="C104" s="125" t="e">
        <f>VLOOKUP($B104,Loting!$A$2:$F$126,3,FALSE)</f>
        <v>#N/A</v>
      </c>
      <c r="D104" s="126" t="e">
        <f>VLOOKUP($B104,Loting!$A$2:$F$126,5,FALSE)</f>
        <v>#N/A</v>
      </c>
      <c r="E104" s="127"/>
      <c r="F104" s="123">
        <f>VLOOKUP($G104,Loting!$A$2:$F$126,2,FALSE)</f>
        <v>0</v>
      </c>
      <c r="G104" s="124" t="s">
        <v>143</v>
      </c>
      <c r="H104" s="125" t="e">
        <f>VLOOKUP($G104,Loting!$A$2:$F$126,3,FALSE)</f>
        <v>#N/A</v>
      </c>
      <c r="I104" s="126" t="e">
        <f>VLOOKUP($G104,Loting!$A$2:$F$126,5,FALSE)</f>
        <v>#N/A</v>
      </c>
    </row>
    <row r="105" spans="1:9" s="122" customFormat="1" ht="16.5" customHeight="1">
      <c r="A105" s="123">
        <f>VLOOKUP($B105,Loting!$A$2:$F$126,2,FALSE)</f>
        <v>0</v>
      </c>
      <c r="B105" s="124" t="s">
        <v>139</v>
      </c>
      <c r="C105" s="125" t="e">
        <f>VLOOKUP($B105,Loting!$A$2:$F$126,3,FALSE)</f>
        <v>#N/A</v>
      </c>
      <c r="D105" s="126" t="e">
        <f>VLOOKUP($B105,Loting!$A$2:$F$126,5,FALSE)</f>
        <v>#N/A</v>
      </c>
      <c r="E105" s="127"/>
      <c r="F105" s="123">
        <f>VLOOKUP($G105,Loting!$A$2:$F$126,2,FALSE)</f>
        <v>0</v>
      </c>
      <c r="G105" s="124" t="s">
        <v>144</v>
      </c>
      <c r="H105" s="125" t="e">
        <f>VLOOKUP($G105,Loting!$A$2:$F$126,3,FALSE)</f>
        <v>#N/A</v>
      </c>
      <c r="I105" s="126" t="e">
        <f>VLOOKUP($G105,Loting!$A$2:$F$126,5,FALSE)</f>
        <v>#N/A</v>
      </c>
    </row>
    <row r="106" spans="1:9" s="122" customFormat="1" ht="16.5" customHeight="1">
      <c r="A106" s="123">
        <f>VLOOKUP($B106,Loting!$A$2:$F$126,2,FALSE)</f>
        <v>0</v>
      </c>
      <c r="B106" s="124" t="s">
        <v>140</v>
      </c>
      <c r="C106" s="125" t="e">
        <f>VLOOKUP($B106,Loting!$A$2:$F$126,3,FALSE)</f>
        <v>#N/A</v>
      </c>
      <c r="D106" s="126" t="e">
        <f>VLOOKUP($B106,Loting!$A$2:$F$126,5,FALSE)</f>
        <v>#N/A</v>
      </c>
      <c r="E106" s="127"/>
      <c r="F106" s="123">
        <f>VLOOKUP($G106,Loting!$A$2:$F$126,2,FALSE)</f>
        <v>0</v>
      </c>
      <c r="G106" s="124" t="s">
        <v>145</v>
      </c>
      <c r="H106" s="125" t="e">
        <f>VLOOKUP($G106,Loting!$A$2:$F$126,3,FALSE)</f>
        <v>#N/A</v>
      </c>
      <c r="I106" s="126" t="e">
        <f>VLOOKUP($G106,Loting!$A$2:$F$126,5,FALSE)</f>
        <v>#N/A</v>
      </c>
    </row>
    <row r="107" spans="1:9" s="122" customFormat="1" ht="16.5" customHeight="1">
      <c r="A107" s="123">
        <f>VLOOKUP($B107,Loting!$A$2:$F$126,2,FALSE)</f>
        <v>0</v>
      </c>
      <c r="B107" s="124" t="s">
        <v>141</v>
      </c>
      <c r="C107" s="125" t="e">
        <f>VLOOKUP($B107,Loting!$A$2:$F$126,3,FALSE)</f>
        <v>#N/A</v>
      </c>
      <c r="D107" s="126" t="e">
        <f>VLOOKUP($B107,Loting!$A$2:$F$126,5,FALSE)</f>
        <v>#N/A</v>
      </c>
      <c r="E107" s="127"/>
      <c r="F107" s="123">
        <f>VLOOKUP($G107,Loting!$A$2:$F$126,2,FALSE)</f>
        <v>0</v>
      </c>
      <c r="G107" s="124" t="s">
        <v>146</v>
      </c>
      <c r="H107" s="125" t="e">
        <f>VLOOKUP($G107,Loting!$A$2:$F$126,3,FALSE)</f>
        <v>#N/A</v>
      </c>
      <c r="I107" s="126" t="e">
        <f>VLOOKUP($G107,Loting!$A$2:$F$126,5,FALSE)</f>
        <v>#N/A</v>
      </c>
    </row>
    <row r="108" spans="1:9" s="122" customFormat="1" ht="16.5" customHeight="1">
      <c r="A108" s="123">
        <f>VLOOKUP($B108,Loting!$A$2:$F$126,2,FALSE)</f>
        <v>0</v>
      </c>
      <c r="B108" s="124" t="s">
        <v>142</v>
      </c>
      <c r="C108" s="125" t="e">
        <f>VLOOKUP($B108,Loting!$A$2:$F$126,3,FALSE)</f>
        <v>#N/A</v>
      </c>
      <c r="D108" s="126" t="e">
        <f>VLOOKUP($B108,Loting!$A$2:$F$126,5,FALSE)</f>
        <v>#N/A</v>
      </c>
      <c r="E108" s="127"/>
      <c r="F108" s="123">
        <f>VLOOKUP($G108,Loting!$A$2:$F$126,2,FALSE)</f>
        <v>0</v>
      </c>
      <c r="G108" s="124" t="s">
        <v>147</v>
      </c>
      <c r="H108" s="125" t="e">
        <f>VLOOKUP($G108,Loting!$A$2:$F$126,3,FALSE)</f>
        <v>#N/A</v>
      </c>
      <c r="I108" s="126" t="e">
        <f>VLOOKUP($G108,Loting!$A$2:$F$126,5,FALSE)</f>
        <v>#N/A</v>
      </c>
    </row>
    <row r="109" spans="1:9" ht="16.5" customHeight="1">
      <c r="A109" s="123" t="e">
        <f>VLOOKUP($B109,Loting!$A$2:$F$126,2,FALSE)</f>
        <v>#N/A</v>
      </c>
      <c r="B109" s="124" t="s">
        <v>297</v>
      </c>
      <c r="C109" s="125" t="e">
        <f>VLOOKUP($B109,Loting!$A$2:$F$126,3,FALSE)</f>
        <v>#N/A</v>
      </c>
      <c r="D109" s="126" t="e">
        <f>VLOOKUP($B109,Loting!$A$2:$F$126,5,FALSE)</f>
        <v>#N/A</v>
      </c>
      <c r="E109" s="85"/>
      <c r="F109" s="123" t="e">
        <f>VLOOKUP($G109,Loting!$A$2:$F$126,2,FALSE)</f>
        <v>#N/A</v>
      </c>
      <c r="G109" s="124" t="s">
        <v>298</v>
      </c>
      <c r="H109" s="125" t="e">
        <f>VLOOKUP($G109,Loting!$A$2:$F$126,3,FALSE)</f>
        <v>#N/A</v>
      </c>
      <c r="I109" s="126" t="e">
        <f>VLOOKUP($G109,Loting!$A$2:$F$126,5,FALSE)</f>
        <v>#N/A</v>
      </c>
    </row>
    <row r="110" ht="7.5" customHeight="1"/>
    <row r="111" spans="1:8" ht="24.75" customHeight="1">
      <c r="A111" s="115" t="s">
        <v>208</v>
      </c>
      <c r="B111" s="35"/>
      <c r="C111" s="116">
        <f>VLOOKUP($A111,Boten!$A$2:$B$30,2,FALSE)</f>
        <v>0</v>
      </c>
      <c r="E111" s="35"/>
      <c r="F111" s="115" t="s">
        <v>222</v>
      </c>
      <c r="G111" s="35"/>
      <c r="H111" s="116">
        <f>VLOOKUP($F111,Boten!$A$2:$B$30,2,FALSE)</f>
        <v>0</v>
      </c>
    </row>
    <row r="112" spans="2:7" ht="6.75" customHeight="1" thickBot="1">
      <c r="B112" s="35"/>
      <c r="E112" s="35"/>
      <c r="G112" s="35"/>
    </row>
    <row r="113" spans="1:9" s="122" customFormat="1" ht="16.5" customHeight="1" thickBot="1">
      <c r="A113" s="117" t="s">
        <v>219</v>
      </c>
      <c r="B113" s="118" t="s">
        <v>220</v>
      </c>
      <c r="C113" s="119" t="s">
        <v>194</v>
      </c>
      <c r="D113" s="120" t="s">
        <v>195</v>
      </c>
      <c r="E113" s="121"/>
      <c r="F113" s="117" t="s">
        <v>219</v>
      </c>
      <c r="G113" s="118" t="s">
        <v>220</v>
      </c>
      <c r="H113" s="119" t="s">
        <v>194</v>
      </c>
      <c r="I113" s="120" t="s">
        <v>195</v>
      </c>
    </row>
    <row r="114" spans="1:9" s="122" customFormat="1" ht="16.5" customHeight="1">
      <c r="A114" s="123">
        <f>VLOOKUP($B114,Loting!$A$2:$F$126,2,FALSE)</f>
        <v>0</v>
      </c>
      <c r="B114" s="124" t="s">
        <v>209</v>
      </c>
      <c r="C114" s="125" t="e">
        <f>VLOOKUP($B114,Loting!$A$2:$F$126,3,FALSE)</f>
        <v>#N/A</v>
      </c>
      <c r="D114" s="126" t="e">
        <f>VLOOKUP($B114,Loting!$A$2:$F$126,5,FALSE)</f>
        <v>#N/A</v>
      </c>
      <c r="E114" s="127"/>
      <c r="F114" s="123">
        <f>VLOOKUP($B114,Loting!$A$2:$F$126,2,FALSE)</f>
        <v>0</v>
      </c>
      <c r="G114" s="124" t="s">
        <v>223</v>
      </c>
      <c r="H114" s="125" t="e">
        <f>VLOOKUP($B114,Loting!$A$2:$F$126,3,FALSE)</f>
        <v>#N/A</v>
      </c>
      <c r="I114" s="126" t="e">
        <f>VLOOKUP($B114,Loting!$A$2:$F$126,5,FALSE)</f>
        <v>#N/A</v>
      </c>
    </row>
    <row r="115" spans="1:9" s="122" customFormat="1" ht="16.5" customHeight="1">
      <c r="A115" s="123">
        <f>VLOOKUP($B115,Loting!$A$2:$F$126,2,FALSE)</f>
        <v>0</v>
      </c>
      <c r="B115" s="124" t="s">
        <v>210</v>
      </c>
      <c r="C115" s="125" t="e">
        <f>VLOOKUP($B115,Loting!$A$2:$F$126,3,FALSE)</f>
        <v>#N/A</v>
      </c>
      <c r="D115" s="126" t="e">
        <f>VLOOKUP($B115,Loting!$A$2:$F$126,5,FALSE)</f>
        <v>#N/A</v>
      </c>
      <c r="E115" s="127"/>
      <c r="F115" s="123">
        <f>VLOOKUP($B115,Loting!$A$2:$F$126,2,FALSE)</f>
        <v>0</v>
      </c>
      <c r="G115" s="124" t="s">
        <v>224</v>
      </c>
      <c r="H115" s="125" t="e">
        <f>VLOOKUP($B115,Loting!$A$2:$F$126,3,FALSE)</f>
        <v>#N/A</v>
      </c>
      <c r="I115" s="126" t="e">
        <f>VLOOKUP($B115,Loting!$A$2:$F$126,5,FALSE)</f>
        <v>#N/A</v>
      </c>
    </row>
    <row r="116" spans="1:9" s="122" customFormat="1" ht="16.5" customHeight="1">
      <c r="A116" s="123">
        <f>VLOOKUP($B116,Loting!$A$2:$F$126,2,FALSE)</f>
        <v>0</v>
      </c>
      <c r="B116" s="124" t="s">
        <v>211</v>
      </c>
      <c r="C116" s="125" t="e">
        <f>VLOOKUP($B116,Loting!$A$2:$F$126,3,FALSE)</f>
        <v>#N/A</v>
      </c>
      <c r="D116" s="126" t="e">
        <f>VLOOKUP($B116,Loting!$A$2:$F$126,5,FALSE)</f>
        <v>#N/A</v>
      </c>
      <c r="E116" s="127"/>
      <c r="F116" s="123">
        <f>VLOOKUP($B116,Loting!$A$2:$F$126,2,FALSE)</f>
        <v>0</v>
      </c>
      <c r="G116" s="124" t="s">
        <v>225</v>
      </c>
      <c r="H116" s="125" t="e">
        <f>VLOOKUP($B116,Loting!$A$2:$F$126,3,FALSE)</f>
        <v>#N/A</v>
      </c>
      <c r="I116" s="126" t="e">
        <f>VLOOKUP($B116,Loting!$A$2:$F$126,5,FALSE)</f>
        <v>#N/A</v>
      </c>
    </row>
    <row r="117" spans="1:9" s="122" customFormat="1" ht="16.5" customHeight="1">
      <c r="A117" s="123" t="e">
        <f>VLOOKUP($B117,Loting!$A$2:$F$126,2,FALSE)</f>
        <v>#N/A</v>
      </c>
      <c r="B117" s="124" t="s">
        <v>212</v>
      </c>
      <c r="C117" s="125" t="e">
        <f>VLOOKUP($B117,Loting!$A$2:$F$126,3,FALSE)</f>
        <v>#N/A</v>
      </c>
      <c r="D117" s="126" t="e">
        <f>VLOOKUP($B117,Loting!$A$2:$F$126,5,FALSE)</f>
        <v>#N/A</v>
      </c>
      <c r="E117" s="127"/>
      <c r="F117" s="123" t="e">
        <f>VLOOKUP($B117,Loting!$A$2:$F$126,2,FALSE)</f>
        <v>#N/A</v>
      </c>
      <c r="G117" s="124" t="s">
        <v>226</v>
      </c>
      <c r="H117" s="125" t="e">
        <f>VLOOKUP($B117,Loting!$A$2:$F$126,3,FALSE)</f>
        <v>#N/A</v>
      </c>
      <c r="I117" s="126" t="e">
        <f>VLOOKUP($B117,Loting!$A$2:$F$126,5,FALSE)</f>
        <v>#N/A</v>
      </c>
    </row>
    <row r="118" spans="1:9" s="122" customFormat="1" ht="16.5" customHeight="1">
      <c r="A118" s="123" t="e">
        <f>VLOOKUP($B118,Loting!$A$2:$F$126,2,FALSE)</f>
        <v>#N/A</v>
      </c>
      <c r="B118" s="124" t="s">
        <v>213</v>
      </c>
      <c r="C118" s="125" t="e">
        <f>VLOOKUP($B118,Loting!$A$2:$F$126,3,FALSE)</f>
        <v>#N/A</v>
      </c>
      <c r="D118" s="126" t="e">
        <f>VLOOKUP($B118,Loting!$A$2:$F$126,5,FALSE)</f>
        <v>#N/A</v>
      </c>
      <c r="E118" s="127"/>
      <c r="F118" s="123" t="e">
        <f>VLOOKUP($B118,Loting!$A$2:$F$126,2,FALSE)</f>
        <v>#N/A</v>
      </c>
      <c r="G118" s="124" t="s">
        <v>227</v>
      </c>
      <c r="H118" s="125" t="e">
        <f>VLOOKUP($B118,Loting!$A$2:$F$126,3,FALSE)</f>
        <v>#N/A</v>
      </c>
      <c r="I118" s="126" t="e">
        <f>VLOOKUP($B118,Loting!$A$2:$F$126,5,FALSE)</f>
        <v>#N/A</v>
      </c>
    </row>
    <row r="119" spans="1:9" ht="16.5" customHeight="1">
      <c r="A119" s="123" t="e">
        <f>VLOOKUP($B119,Loting!$A$2:$F$126,2,FALSE)</f>
        <v>#N/A</v>
      </c>
      <c r="B119" s="124" t="s">
        <v>299</v>
      </c>
      <c r="C119" s="125" t="e">
        <f>VLOOKUP($B119,Loting!$A$2:$F$126,3,FALSE)</f>
        <v>#N/A</v>
      </c>
      <c r="D119" s="126" t="e">
        <f>VLOOKUP($B119,Loting!$A$2:$F$126,5,FALSE)</f>
        <v>#N/A</v>
      </c>
      <c r="E119" s="85"/>
      <c r="F119" s="123" t="e">
        <f>VLOOKUP($B119,Loting!$A$2:$F$126,2,FALSE)</f>
        <v>#N/A</v>
      </c>
      <c r="G119" s="124" t="s">
        <v>300</v>
      </c>
      <c r="H119" s="125" t="e">
        <f>VLOOKUP($B119,Loting!$A$2:$F$126,3,FALSE)</f>
        <v>#N/A</v>
      </c>
      <c r="I119" s="126" t="e">
        <f>VLOOKUP($B119,Loting!$A$2:$F$126,5,FALSE)</f>
        <v>#N/A</v>
      </c>
    </row>
    <row r="120" ht="7.5" customHeight="1"/>
  </sheetData>
  <sheetProtection/>
  <printOptions/>
  <pageMargins left="0.62" right="0.46" top="1.12" bottom="0.28" header="0.49" footer="0.28"/>
  <pageSetup horizontalDpi="300" verticalDpi="300" orientation="landscape" paperSize="9" r:id="rId1"/>
  <headerFooter alignWithMargins="0">
    <oddHeader>&amp;C&amp;16 12e Robby Fish Zeehengel Festival - zaterdag 21 mei 2022
 - Blankenberge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4" width="6.7109375" style="0" customWidth="1"/>
    <col min="5" max="5" width="4.7109375" style="0" customWidth="1"/>
    <col min="6" max="6" width="10.28125" style="0" customWidth="1"/>
    <col min="7" max="7" width="8.7109375" style="0" customWidth="1"/>
    <col min="8" max="8" width="2.7109375" style="49" customWidth="1"/>
    <col min="9" max="9" width="4.7109375" style="0" customWidth="1"/>
    <col min="10" max="10" width="3.7109375" style="0" customWidth="1"/>
    <col min="11" max="12" width="6.7109375" style="0" customWidth="1"/>
    <col min="13" max="13" width="4.7109375" style="0" customWidth="1"/>
    <col min="14" max="14" width="10.28125" style="0" customWidth="1"/>
    <col min="15" max="15" width="8.7109375" style="0" customWidth="1"/>
    <col min="16" max="16" width="2.7109375" style="49" customWidth="1"/>
    <col min="17" max="17" width="4.7109375" style="0" customWidth="1"/>
    <col min="18" max="18" width="3.7109375" style="0" customWidth="1"/>
    <col min="19" max="20" width="6.7109375" style="0" customWidth="1"/>
    <col min="21" max="21" width="4.7109375" style="0" customWidth="1"/>
    <col min="22" max="22" width="10.28125" style="0" customWidth="1"/>
    <col min="23" max="23" width="8.7109375" style="0" customWidth="1"/>
  </cols>
  <sheetData>
    <row r="1" spans="1:23" ht="12.75">
      <c r="A1" s="152"/>
      <c r="B1" s="153"/>
      <c r="C1" s="153"/>
      <c r="D1" s="153"/>
      <c r="E1" s="153"/>
      <c r="F1" s="153"/>
      <c r="G1" s="154"/>
      <c r="H1" s="56"/>
      <c r="I1" s="152"/>
      <c r="J1" s="153"/>
      <c r="K1" s="153"/>
      <c r="L1" s="153"/>
      <c r="M1" s="153"/>
      <c r="N1" s="153"/>
      <c r="O1" s="154"/>
      <c r="P1" s="56"/>
      <c r="Q1" s="152"/>
      <c r="R1" s="153"/>
      <c r="S1" s="153"/>
      <c r="T1" s="153"/>
      <c r="U1" s="153"/>
      <c r="V1" s="153"/>
      <c r="W1" s="154"/>
    </row>
    <row r="2" spans="1:23" ht="22.5">
      <c r="A2" s="168" t="s">
        <v>255</v>
      </c>
      <c r="B2" s="159"/>
      <c r="C2" s="159"/>
      <c r="D2" s="159"/>
      <c r="E2" s="15"/>
      <c r="F2" s="15"/>
      <c r="G2" s="156"/>
      <c r="H2" s="56"/>
      <c r="I2" s="168" t="s">
        <v>255</v>
      </c>
      <c r="J2" s="159"/>
      <c r="K2" s="159"/>
      <c r="L2" s="159"/>
      <c r="M2" s="15"/>
      <c r="N2" s="15"/>
      <c r="O2" s="156"/>
      <c r="P2" s="56"/>
      <c r="Q2" s="168" t="s">
        <v>255</v>
      </c>
      <c r="R2" s="159"/>
      <c r="S2" s="159"/>
      <c r="T2" s="159"/>
      <c r="U2" s="15"/>
      <c r="V2" s="15"/>
      <c r="W2" s="156"/>
    </row>
    <row r="3" spans="1:23" ht="12.75">
      <c r="A3" s="155"/>
      <c r="B3" s="15"/>
      <c r="C3" s="15"/>
      <c r="D3" s="15"/>
      <c r="E3" s="15"/>
      <c r="F3" s="15"/>
      <c r="G3" s="156"/>
      <c r="H3" s="56"/>
      <c r="I3" s="155"/>
      <c r="J3" s="15"/>
      <c r="K3" s="15"/>
      <c r="L3" s="15"/>
      <c r="M3" s="15"/>
      <c r="N3" s="15"/>
      <c r="O3" s="156"/>
      <c r="P3" s="56"/>
      <c r="Q3" s="155"/>
      <c r="R3" s="15"/>
      <c r="S3" s="15"/>
      <c r="T3" s="15"/>
      <c r="U3" s="15"/>
      <c r="V3" s="15"/>
      <c r="W3" s="156"/>
    </row>
    <row r="4" spans="1:23" ht="26.25" customHeight="1">
      <c r="A4" s="177" t="s">
        <v>235</v>
      </c>
      <c r="B4" s="190" t="str">
        <f>VLOOKUP($G4,Deelnemers!$A$3:$G128,7,FALSE)</f>
        <v>*</v>
      </c>
      <c r="C4" s="184"/>
      <c r="D4" s="184" t="str">
        <f>VLOOKUP($G4,Deelnemers!$A$3:$E$128,5,FALSE)</f>
        <v>senior</v>
      </c>
      <c r="E4" s="164"/>
      <c r="F4" s="165" t="s">
        <v>189</v>
      </c>
      <c r="G4" s="163">
        <v>2</v>
      </c>
      <c r="H4" s="166"/>
      <c r="I4" s="178"/>
      <c r="J4" s="190" t="str">
        <f>VLOOKUP($O4,Deelnemers!$A$3:$G128,7,FALSE)</f>
        <v>*</v>
      </c>
      <c r="K4" s="184"/>
      <c r="L4" s="184" t="str">
        <f>VLOOKUP($O4,Deelnemers!$A$3:$E$128,5,FALSE)</f>
        <v>senior</v>
      </c>
      <c r="M4" s="164"/>
      <c r="N4" s="165" t="s">
        <v>189</v>
      </c>
      <c r="O4" s="163">
        <v>20</v>
      </c>
      <c r="P4" s="166"/>
      <c r="Q4" s="178"/>
      <c r="R4" s="190" t="str">
        <f>VLOOKUP($W4,Deelnemers!$A$3:$G128,7,FALSE)</f>
        <v>*</v>
      </c>
      <c r="S4" s="184"/>
      <c r="T4" s="184" t="str">
        <f>VLOOKUP($W4,Deelnemers!$A$3:$E$128,5,FALSE)</f>
        <v>veteraan</v>
      </c>
      <c r="U4" s="164"/>
      <c r="V4" s="165" t="s">
        <v>189</v>
      </c>
      <c r="W4" s="163">
        <v>43</v>
      </c>
    </row>
    <row r="5" spans="1:23" ht="18.75" customHeight="1">
      <c r="A5" s="187" t="s">
        <v>236</v>
      </c>
      <c r="B5" s="161"/>
      <c r="C5" s="161" t="str">
        <f>VLOOKUP($G4,Deelnemers!$A$3:$E$128,2,FALSE)</f>
        <v>Fokke Lennart</v>
      </c>
      <c r="D5" s="161"/>
      <c r="E5" s="15"/>
      <c r="F5" s="15"/>
      <c r="G5" s="162"/>
      <c r="H5" s="167"/>
      <c r="I5" s="187" t="s">
        <v>236</v>
      </c>
      <c r="J5" s="161"/>
      <c r="K5" s="161" t="str">
        <f>VLOOKUP($O4,Deelnemers!$A$3:$E$128,2,FALSE)</f>
        <v>de Vrieze Jens</v>
      </c>
      <c r="L5" s="161"/>
      <c r="M5" s="15"/>
      <c r="N5" s="15"/>
      <c r="O5" s="162"/>
      <c r="P5" s="167"/>
      <c r="Q5" s="187" t="s">
        <v>236</v>
      </c>
      <c r="R5" s="161"/>
      <c r="S5" s="161" t="str">
        <f>VLOOKUP($W4,Deelnemers!$A$3:$E$128,2,FALSE)</f>
        <v>Van Rooyen Eric</v>
      </c>
      <c r="T5" s="161"/>
      <c r="U5" s="15"/>
      <c r="V5" s="15"/>
      <c r="W5" s="162"/>
    </row>
    <row r="6" spans="1:23" ht="12.75">
      <c r="A6" s="155"/>
      <c r="B6" s="15"/>
      <c r="C6" s="15"/>
      <c r="D6" s="15"/>
      <c r="E6" s="15"/>
      <c r="F6" s="15"/>
      <c r="G6" s="156"/>
      <c r="H6" s="56"/>
      <c r="I6" s="155"/>
      <c r="J6" s="15"/>
      <c r="K6" s="15"/>
      <c r="L6" s="15"/>
      <c r="M6" s="15"/>
      <c r="N6" s="15"/>
      <c r="O6" s="156"/>
      <c r="P6" s="56"/>
      <c r="Q6" s="155"/>
      <c r="R6" s="15"/>
      <c r="S6" s="15"/>
      <c r="T6" s="15"/>
      <c r="U6" s="15"/>
      <c r="V6" s="15"/>
      <c r="W6" s="156"/>
    </row>
    <row r="7" spans="1:23" ht="17.25" customHeight="1">
      <c r="A7" s="187" t="s">
        <v>237</v>
      </c>
      <c r="B7" s="161"/>
      <c r="C7" s="161" t="str">
        <f>VLOOKUP($G4,Deelnemers!$A$3:$E$128,4,FALSE)</f>
        <v>EZV Zemst A</v>
      </c>
      <c r="D7" s="161"/>
      <c r="E7" s="15"/>
      <c r="F7" s="15"/>
      <c r="G7" s="156"/>
      <c r="H7" s="56"/>
      <c r="I7" s="187" t="s">
        <v>237</v>
      </c>
      <c r="J7" s="161"/>
      <c r="K7" s="161" t="str">
        <f>VLOOKUP($O4,Deelnemers!$A$3:$E$128,4,FALSE)</f>
        <v>GZD- Het Loze Vissertje Gent A</v>
      </c>
      <c r="L7" s="161"/>
      <c r="M7" s="15"/>
      <c r="N7" s="15"/>
      <c r="O7" s="156"/>
      <c r="P7" s="56"/>
      <c r="Q7" s="187" t="s">
        <v>237</v>
      </c>
      <c r="R7" s="161"/>
      <c r="S7" s="161" t="str">
        <f>VLOOKUP($W4,Deelnemers!$A$3:$E$128,4,FALSE)</f>
        <v>Robbyfish</v>
      </c>
      <c r="T7" s="161"/>
      <c r="U7" s="15"/>
      <c r="V7" s="15"/>
      <c r="W7" s="156"/>
    </row>
    <row r="8" spans="1:23" ht="13.5" thickBot="1">
      <c r="A8" s="155"/>
      <c r="B8" s="15"/>
      <c r="C8" s="15"/>
      <c r="D8" s="15"/>
      <c r="E8" s="15"/>
      <c r="F8" s="15"/>
      <c r="G8" s="156"/>
      <c r="H8" s="56"/>
      <c r="I8" s="155"/>
      <c r="J8" s="15"/>
      <c r="K8" s="15"/>
      <c r="L8" s="15"/>
      <c r="M8" s="15"/>
      <c r="N8" s="15"/>
      <c r="O8" s="156"/>
      <c r="P8" s="56"/>
      <c r="Q8" s="155"/>
      <c r="R8" s="15"/>
      <c r="S8" s="15"/>
      <c r="T8" s="15"/>
      <c r="U8" s="15"/>
      <c r="V8" s="15"/>
      <c r="W8" s="156"/>
    </row>
    <row r="9" spans="1:23" ht="24.75" customHeight="1" thickBot="1">
      <c r="A9" s="155"/>
      <c r="B9" s="179" t="s">
        <v>240</v>
      </c>
      <c r="C9" s="186"/>
      <c r="D9" s="180"/>
      <c r="E9" s="105"/>
      <c r="F9" s="191" t="str">
        <f>VLOOKUP($G4,Deelnemers!$A$3:$E$128,3,FALSE)</f>
        <v>T01</v>
      </c>
      <c r="G9" s="156"/>
      <c r="H9" s="56"/>
      <c r="I9" s="155"/>
      <c r="J9" s="179" t="s">
        <v>240</v>
      </c>
      <c r="K9" s="186"/>
      <c r="L9" s="180"/>
      <c r="M9" s="105"/>
      <c r="N9" s="191">
        <f>VLOOKUP($O4,Deelnemers!$A$3:$E$128,3,FALSE)</f>
        <v>0</v>
      </c>
      <c r="O9" s="156"/>
      <c r="P9" s="56"/>
      <c r="Q9" s="155"/>
      <c r="R9" s="179" t="s">
        <v>240</v>
      </c>
      <c r="S9" s="186"/>
      <c r="T9" s="180"/>
      <c r="U9" s="105"/>
      <c r="V9" s="191">
        <f>VLOOKUP($W4,Deelnemers!$A$3:$E$128,3,FALSE)</f>
        <v>0</v>
      </c>
      <c r="W9" s="156"/>
    </row>
    <row r="10" spans="1:23" ht="24.75" customHeight="1" thickBot="1">
      <c r="A10" s="155"/>
      <c r="B10" s="179" t="s">
        <v>241</v>
      </c>
      <c r="C10" s="186"/>
      <c r="D10" s="180"/>
      <c r="E10" s="105"/>
      <c r="F10" s="106"/>
      <c r="G10" s="156"/>
      <c r="H10" s="56"/>
      <c r="I10" s="155"/>
      <c r="J10" s="179" t="s">
        <v>241</v>
      </c>
      <c r="K10" s="186"/>
      <c r="L10" s="180"/>
      <c r="M10" s="105"/>
      <c r="N10" s="106"/>
      <c r="O10" s="156"/>
      <c r="P10" s="56"/>
      <c r="Q10" s="155"/>
      <c r="R10" s="179" t="s">
        <v>241</v>
      </c>
      <c r="S10" s="186"/>
      <c r="T10" s="180"/>
      <c r="U10" s="105"/>
      <c r="V10" s="106"/>
      <c r="W10" s="156"/>
    </row>
    <row r="11" spans="1:23" ht="24.75" customHeight="1" thickBot="1">
      <c r="A11" s="155"/>
      <c r="B11" s="179" t="s">
        <v>245</v>
      </c>
      <c r="C11" s="186"/>
      <c r="D11" s="180"/>
      <c r="E11" s="105"/>
      <c r="F11" s="106"/>
      <c r="G11" s="156"/>
      <c r="H11" s="56"/>
      <c r="I11" s="155"/>
      <c r="J11" s="179" t="s">
        <v>242</v>
      </c>
      <c r="K11" s="186"/>
      <c r="L11" s="180"/>
      <c r="M11" s="105"/>
      <c r="N11" s="106"/>
      <c r="O11" s="156"/>
      <c r="P11" s="56"/>
      <c r="Q11" s="155"/>
      <c r="R11" s="179" t="s">
        <v>242</v>
      </c>
      <c r="S11" s="186"/>
      <c r="T11" s="180"/>
      <c r="U11" s="105"/>
      <c r="V11" s="106"/>
      <c r="W11" s="175"/>
    </row>
    <row r="12" spans="1:23" ht="24.75" customHeight="1" thickBot="1">
      <c r="A12" s="160"/>
      <c r="B12" s="179" t="s">
        <v>243</v>
      </c>
      <c r="C12" s="186"/>
      <c r="D12" s="180"/>
      <c r="E12" s="105"/>
      <c r="F12" s="106"/>
      <c r="G12" s="156"/>
      <c r="H12" s="56"/>
      <c r="I12" s="155"/>
      <c r="J12" s="179" t="s">
        <v>243</v>
      </c>
      <c r="K12" s="186"/>
      <c r="L12" s="180"/>
      <c r="M12" s="105"/>
      <c r="N12" s="106"/>
      <c r="O12" s="156"/>
      <c r="P12" s="56"/>
      <c r="Q12" s="155"/>
      <c r="R12" s="179" t="s">
        <v>243</v>
      </c>
      <c r="S12" s="186"/>
      <c r="T12" s="180"/>
      <c r="U12" s="105"/>
      <c r="V12" s="106"/>
      <c r="W12" s="156"/>
    </row>
    <row r="13" spans="1:23" ht="24.75" customHeight="1" thickBot="1">
      <c r="A13" s="155"/>
      <c r="B13" s="179" t="s">
        <v>244</v>
      </c>
      <c r="C13" s="186"/>
      <c r="D13" s="180"/>
      <c r="E13" s="105"/>
      <c r="F13" s="173"/>
      <c r="G13" s="156"/>
      <c r="H13" s="56"/>
      <c r="I13" s="155"/>
      <c r="J13" s="179" t="s">
        <v>244</v>
      </c>
      <c r="K13" s="186"/>
      <c r="L13" s="180"/>
      <c r="M13" s="105"/>
      <c r="N13" s="173"/>
      <c r="O13" s="156"/>
      <c r="P13" s="56"/>
      <c r="Q13" s="155"/>
      <c r="R13" s="179" t="s">
        <v>244</v>
      </c>
      <c r="S13" s="186"/>
      <c r="T13" s="180"/>
      <c r="U13" s="105"/>
      <c r="V13" s="173"/>
      <c r="W13" s="193"/>
    </row>
    <row r="14" spans="1:23" ht="24" customHeight="1" thickBot="1">
      <c r="A14" s="155"/>
      <c r="B14" s="169"/>
      <c r="C14" s="169"/>
      <c r="D14" s="169"/>
      <c r="E14" s="194" t="s">
        <v>239</v>
      </c>
      <c r="F14" s="174"/>
      <c r="G14" s="156"/>
      <c r="H14" s="56"/>
      <c r="I14" s="155"/>
      <c r="J14" s="169"/>
      <c r="K14" s="169"/>
      <c r="L14" s="169"/>
      <c r="M14" s="194" t="s">
        <v>239</v>
      </c>
      <c r="N14" s="174"/>
      <c r="O14" s="156"/>
      <c r="P14" s="56"/>
      <c r="Q14" s="155"/>
      <c r="R14" s="169"/>
      <c r="S14" s="169"/>
      <c r="T14" s="169"/>
      <c r="U14" s="194" t="s">
        <v>239</v>
      </c>
      <c r="V14" s="174"/>
      <c r="W14" s="193"/>
    </row>
    <row r="15" spans="1:23" ht="9.75" customHeight="1">
      <c r="A15" s="155"/>
      <c r="B15" s="169"/>
      <c r="C15" s="169"/>
      <c r="D15" s="169"/>
      <c r="E15" s="170"/>
      <c r="F15" s="15"/>
      <c r="G15" s="156"/>
      <c r="H15" s="56"/>
      <c r="I15" s="155"/>
      <c r="J15" s="15"/>
      <c r="K15" s="15"/>
      <c r="L15" s="15"/>
      <c r="M15" s="15"/>
      <c r="N15" s="15"/>
      <c r="O15" s="156"/>
      <c r="P15" s="56"/>
      <c r="Q15" s="155"/>
      <c r="R15" s="15"/>
      <c r="S15" s="15"/>
      <c r="T15" s="15"/>
      <c r="U15" s="15"/>
      <c r="V15" s="15"/>
      <c r="W15" s="156"/>
    </row>
    <row r="16" spans="1:23" ht="24" customHeight="1">
      <c r="A16" s="188" t="s">
        <v>238</v>
      </c>
      <c r="B16" s="164"/>
      <c r="C16" s="181" t="s">
        <v>15</v>
      </c>
      <c r="D16" s="176" t="str">
        <f>VLOOKUP($C16,Boten!$A$2:$F$134,2,FALSE)</f>
        <v>Zeeduivel</v>
      </c>
      <c r="E16" s="176"/>
      <c r="F16" s="15"/>
      <c r="G16" s="156"/>
      <c r="H16" s="56"/>
      <c r="I16" s="188" t="s">
        <v>238</v>
      </c>
      <c r="J16" s="183"/>
      <c r="K16" s="181" t="str">
        <f>C16</f>
        <v>B01</v>
      </c>
      <c r="L16" s="176" t="str">
        <f>VLOOKUP($K16,Boten!$A$2:$F$134,2,FALSE)</f>
        <v>Zeeduivel</v>
      </c>
      <c r="M16" s="172"/>
      <c r="N16" s="15"/>
      <c r="O16" s="156"/>
      <c r="P16" s="56"/>
      <c r="Q16" s="188" t="s">
        <v>238</v>
      </c>
      <c r="R16" s="183"/>
      <c r="S16" s="181" t="str">
        <f>C16</f>
        <v>B01</v>
      </c>
      <c r="T16" s="176" t="str">
        <f>VLOOKUP($S16,Boten!$A$2:$F$134,2,FALSE)</f>
        <v>Zeeduivel</v>
      </c>
      <c r="U16" s="189"/>
      <c r="V16" s="15"/>
      <c r="W16" s="156"/>
    </row>
    <row r="17" spans="1:23" ht="13.5" thickBot="1">
      <c r="A17" s="157"/>
      <c r="B17" s="48"/>
      <c r="C17" s="48"/>
      <c r="D17" s="48"/>
      <c r="E17" s="48"/>
      <c r="F17" s="48"/>
      <c r="G17" s="158"/>
      <c r="H17" s="56"/>
      <c r="I17" s="157"/>
      <c r="J17" s="48"/>
      <c r="K17" s="48"/>
      <c r="L17" s="48"/>
      <c r="M17" s="48"/>
      <c r="N17" s="48"/>
      <c r="O17" s="158"/>
      <c r="P17" s="56"/>
      <c r="Q17" s="157"/>
      <c r="R17" s="48"/>
      <c r="S17" s="48"/>
      <c r="T17" s="48"/>
      <c r="U17" s="48"/>
      <c r="V17" s="48"/>
      <c r="W17" s="158"/>
    </row>
    <row r="18" spans="1:23" ht="13.5" thickBot="1">
      <c r="A18" s="195"/>
      <c r="B18" s="195"/>
      <c r="C18" s="195"/>
      <c r="D18" s="195"/>
      <c r="E18" s="195"/>
      <c r="F18" s="195"/>
      <c r="G18" s="195"/>
      <c r="H18" s="56"/>
      <c r="I18" s="195"/>
      <c r="J18" s="195"/>
      <c r="K18" s="195"/>
      <c r="L18" s="195"/>
      <c r="M18" s="195"/>
      <c r="N18" s="195"/>
      <c r="O18" s="195"/>
      <c r="P18" s="56"/>
      <c r="Q18" s="195"/>
      <c r="R18" s="195"/>
      <c r="S18" s="195"/>
      <c r="T18" s="195"/>
      <c r="U18" s="195"/>
      <c r="V18" s="195"/>
      <c r="W18" s="195"/>
    </row>
    <row r="19" spans="1:23" ht="12.75">
      <c r="A19" s="152"/>
      <c r="B19" s="153"/>
      <c r="C19" s="153"/>
      <c r="D19" s="153"/>
      <c r="E19" s="153"/>
      <c r="F19" s="153"/>
      <c r="G19" s="154"/>
      <c r="H19" s="56"/>
      <c r="I19" s="152"/>
      <c r="J19" s="153"/>
      <c r="K19" s="153"/>
      <c r="L19" s="153"/>
      <c r="M19" s="153"/>
      <c r="N19" s="153"/>
      <c r="O19" s="154"/>
      <c r="P19" s="56"/>
      <c r="Q19" s="152"/>
      <c r="R19" s="153"/>
      <c r="S19" s="153"/>
      <c r="T19" s="153"/>
      <c r="U19" s="153"/>
      <c r="V19" s="153"/>
      <c r="W19" s="154"/>
    </row>
    <row r="20" spans="1:23" ht="22.5">
      <c r="A20" s="168" t="s">
        <v>255</v>
      </c>
      <c r="B20" s="159"/>
      <c r="C20" s="159"/>
      <c r="D20" s="159"/>
      <c r="E20" s="15"/>
      <c r="F20" s="15"/>
      <c r="G20" s="156"/>
      <c r="H20" s="56"/>
      <c r="I20" s="168" t="s">
        <v>255</v>
      </c>
      <c r="J20" s="159"/>
      <c r="K20" s="159"/>
      <c r="L20" s="159"/>
      <c r="M20" s="15"/>
      <c r="N20" s="15"/>
      <c r="O20" s="156"/>
      <c r="P20" s="56"/>
      <c r="Q20" s="168" t="s">
        <v>255</v>
      </c>
      <c r="R20" s="159"/>
      <c r="S20" s="159"/>
      <c r="T20" s="159"/>
      <c r="U20" s="15"/>
      <c r="V20" s="15"/>
      <c r="W20" s="156"/>
    </row>
    <row r="21" spans="1:23" ht="12.75">
      <c r="A21" s="155"/>
      <c r="B21" s="15"/>
      <c r="C21" s="15"/>
      <c r="D21" s="15"/>
      <c r="E21" s="15"/>
      <c r="F21" s="15"/>
      <c r="G21" s="156"/>
      <c r="H21" s="56"/>
      <c r="I21" s="155"/>
      <c r="J21" s="15"/>
      <c r="K21" s="15"/>
      <c r="L21" s="15"/>
      <c r="M21" s="15"/>
      <c r="N21" s="15"/>
      <c r="O21" s="156"/>
      <c r="P21" s="56"/>
      <c r="Q21" s="155"/>
      <c r="R21" s="15"/>
      <c r="S21" s="15"/>
      <c r="T21" s="15"/>
      <c r="U21" s="15"/>
      <c r="V21" s="15"/>
      <c r="W21" s="156"/>
    </row>
    <row r="22" spans="1:23" ht="26.25" customHeight="1">
      <c r="A22" s="177" t="str">
        <f>A4</f>
        <v>Com.</v>
      </c>
      <c r="B22" s="190" t="str">
        <f>VLOOKUP($G22,Deelnemers!$A$3:$G132,7,FALSE)</f>
        <v>*</v>
      </c>
      <c r="C22" s="15"/>
      <c r="D22" s="15"/>
      <c r="E22" s="164"/>
      <c r="F22" s="165" t="s">
        <v>189</v>
      </c>
      <c r="G22" s="163">
        <f>G4</f>
        <v>2</v>
      </c>
      <c r="H22" s="166"/>
      <c r="I22" s="178"/>
      <c r="J22" s="190" t="str">
        <f>VLOOKUP($O22,Deelnemers!$A$3:$G132,7,FALSE)</f>
        <v>*</v>
      </c>
      <c r="K22" s="15"/>
      <c r="L22" s="15"/>
      <c r="M22" s="164"/>
      <c r="N22" s="165" t="s">
        <v>189</v>
      </c>
      <c r="O22" s="163">
        <f>O4</f>
        <v>20</v>
      </c>
      <c r="P22" s="166"/>
      <c r="Q22" s="177">
        <f>Q4</f>
        <v>0</v>
      </c>
      <c r="R22" s="190" t="str">
        <f>VLOOKUP($W22,Deelnemers!$A$3:$G132,7,FALSE)</f>
        <v>*</v>
      </c>
      <c r="S22" s="15"/>
      <c r="T22" s="15"/>
      <c r="U22" s="164"/>
      <c r="V22" s="165" t="s">
        <v>189</v>
      </c>
      <c r="W22" s="163">
        <f>W4</f>
        <v>43</v>
      </c>
    </row>
    <row r="23" spans="1:23" ht="18.75" customHeight="1">
      <c r="A23" s="187" t="s">
        <v>236</v>
      </c>
      <c r="B23" s="161"/>
      <c r="C23" s="161" t="str">
        <f>VLOOKUP($G4,Deelnemers!$A$3:$E$128,2,FALSE)</f>
        <v>Fokke Lennart</v>
      </c>
      <c r="D23" s="161"/>
      <c r="E23" s="15"/>
      <c r="F23" s="15"/>
      <c r="G23" s="162"/>
      <c r="H23" s="167"/>
      <c r="I23" s="187" t="s">
        <v>236</v>
      </c>
      <c r="J23" s="161"/>
      <c r="K23" s="161" t="str">
        <f>VLOOKUP($O4,Deelnemers!$A$3:$E$128,2,FALSE)</f>
        <v>de Vrieze Jens</v>
      </c>
      <c r="L23" s="161"/>
      <c r="M23" s="15"/>
      <c r="N23" s="15"/>
      <c r="O23" s="162"/>
      <c r="P23" s="167"/>
      <c r="Q23" s="187" t="s">
        <v>236</v>
      </c>
      <c r="R23" s="161"/>
      <c r="S23" s="161" t="str">
        <f>VLOOKUP($W4,Deelnemers!$A$3:$E$128,2,FALSE)</f>
        <v>Van Rooyen Eric</v>
      </c>
      <c r="T23" s="161"/>
      <c r="U23" s="15"/>
      <c r="V23" s="15"/>
      <c r="W23" s="162"/>
    </row>
    <row r="24" spans="1:23" ht="12.75">
      <c r="A24" s="155"/>
      <c r="B24" s="15"/>
      <c r="C24" s="15"/>
      <c r="D24" s="15"/>
      <c r="E24" s="15"/>
      <c r="F24" s="15"/>
      <c r="G24" s="156"/>
      <c r="H24" s="56"/>
      <c r="I24" s="155"/>
      <c r="J24" s="15"/>
      <c r="K24" s="15"/>
      <c r="L24" s="15"/>
      <c r="M24" s="15"/>
      <c r="N24" s="15"/>
      <c r="O24" s="156"/>
      <c r="P24" s="56"/>
      <c r="Q24" s="155"/>
      <c r="R24" s="15"/>
      <c r="S24" s="15"/>
      <c r="T24" s="15"/>
      <c r="U24" s="15"/>
      <c r="V24" s="15"/>
      <c r="W24" s="156"/>
    </row>
    <row r="25" spans="1:23" ht="17.25" customHeight="1">
      <c r="A25" s="187" t="s">
        <v>237</v>
      </c>
      <c r="B25" s="161"/>
      <c r="C25" s="161" t="str">
        <f>VLOOKUP($G4,Deelnemers!$A$3:$E$128,4,FALSE)</f>
        <v>EZV Zemst A</v>
      </c>
      <c r="D25" s="161"/>
      <c r="E25" s="15"/>
      <c r="F25" s="15"/>
      <c r="G25" s="192" t="str">
        <f>VLOOKUP($G22,Deelnemers!$A$3:$E$128,3,FALSE)</f>
        <v>T01</v>
      </c>
      <c r="H25" s="56"/>
      <c r="I25" s="187" t="s">
        <v>237</v>
      </c>
      <c r="J25" s="161"/>
      <c r="K25" s="161" t="str">
        <f>VLOOKUP($O4,Deelnemers!$A$3:$E$128,4,FALSE)</f>
        <v>GZD- Het Loze Vissertje Gent A</v>
      </c>
      <c r="L25" s="161"/>
      <c r="M25" s="15"/>
      <c r="N25" s="15"/>
      <c r="O25" s="192">
        <f>VLOOKUP($O22,Deelnemers!$A$3:$E$128,3,FALSE)</f>
        <v>0</v>
      </c>
      <c r="P25" s="56"/>
      <c r="Q25" s="187" t="s">
        <v>237</v>
      </c>
      <c r="R25" s="161"/>
      <c r="S25" s="161" t="str">
        <f>VLOOKUP($W4,Deelnemers!$A$3:$E$128,4,FALSE)</f>
        <v>Robbyfish</v>
      </c>
      <c r="T25" s="161"/>
      <c r="U25" s="15"/>
      <c r="V25" s="15"/>
      <c r="W25" s="192">
        <f>VLOOKUP($W22,Deelnemers!$A$3:$E$128,3,FALSE)</f>
        <v>0</v>
      </c>
    </row>
    <row r="26" spans="1:23" ht="12.75">
      <c r="A26" s="155"/>
      <c r="B26" s="15"/>
      <c r="C26" s="15"/>
      <c r="D26" s="15"/>
      <c r="E26" s="15"/>
      <c r="F26" s="15"/>
      <c r="G26" s="156"/>
      <c r="H26" s="56"/>
      <c r="I26" s="155"/>
      <c r="J26" s="15"/>
      <c r="K26" s="15"/>
      <c r="L26" s="15"/>
      <c r="M26" s="15"/>
      <c r="N26" s="15"/>
      <c r="O26" s="156"/>
      <c r="P26" s="56"/>
      <c r="Q26" s="155"/>
      <c r="R26" s="15"/>
      <c r="S26" s="15"/>
      <c r="T26" s="15"/>
      <c r="U26" s="15"/>
      <c r="V26" s="15"/>
      <c r="W26" s="156"/>
    </row>
    <row r="27" spans="1:23" ht="24" customHeight="1">
      <c r="A27" s="188" t="s">
        <v>238</v>
      </c>
      <c r="B27" s="181"/>
      <c r="C27" s="181" t="str">
        <f>C16</f>
        <v>B01</v>
      </c>
      <c r="D27" s="176" t="str">
        <f>VLOOKUP($C27,Boten!$A$2:$F$134,2,FALSE)</f>
        <v>Zeeduivel</v>
      </c>
      <c r="E27" s="176"/>
      <c r="F27" s="15"/>
      <c r="G27" s="156"/>
      <c r="H27" s="56"/>
      <c r="I27" s="188" t="s">
        <v>238</v>
      </c>
      <c r="J27" s="182"/>
      <c r="K27" s="181" t="str">
        <f>K16</f>
        <v>B01</v>
      </c>
      <c r="L27" s="176" t="str">
        <f>VLOOKUP($K27,Boten!$A$2:$F$134,2,FALSE)</f>
        <v>Zeeduivel</v>
      </c>
      <c r="M27" s="172"/>
      <c r="N27" s="15"/>
      <c r="O27" s="156"/>
      <c r="P27" s="56"/>
      <c r="Q27" s="188" t="s">
        <v>238</v>
      </c>
      <c r="R27" s="182"/>
      <c r="S27" s="181" t="str">
        <f>S16</f>
        <v>B01</v>
      </c>
      <c r="T27" s="176" t="str">
        <f>VLOOKUP($S27,Boten!$A$2:$F$134,2,FALSE)</f>
        <v>Zeeduivel</v>
      </c>
      <c r="U27" s="172"/>
      <c r="V27" s="15"/>
      <c r="W27" s="156"/>
    </row>
    <row r="28" spans="1:23" ht="13.5" thickBot="1">
      <c r="A28" s="157"/>
      <c r="B28" s="48"/>
      <c r="C28" s="48"/>
      <c r="D28" s="48"/>
      <c r="E28" s="48"/>
      <c r="F28" s="48"/>
      <c r="G28" s="158"/>
      <c r="H28" s="56"/>
      <c r="I28" s="157"/>
      <c r="J28" s="48"/>
      <c r="K28" s="48"/>
      <c r="L28" s="48"/>
      <c r="M28" s="48"/>
      <c r="N28" s="48"/>
      <c r="O28" s="158"/>
      <c r="P28" s="56"/>
      <c r="Q28" s="157"/>
      <c r="R28" s="48"/>
      <c r="S28" s="48"/>
      <c r="T28" s="48"/>
      <c r="U28" s="48"/>
      <c r="V28" s="48"/>
      <c r="W28" s="158"/>
    </row>
    <row r="29" spans="8:16" ht="13.5" thickBot="1">
      <c r="H29" s="171"/>
      <c r="P29" s="171"/>
    </row>
    <row r="30" spans="1:23" ht="12.75">
      <c r="A30" s="152"/>
      <c r="B30" s="153"/>
      <c r="C30" s="153"/>
      <c r="D30" s="153"/>
      <c r="E30" s="153"/>
      <c r="F30" s="153"/>
      <c r="G30" s="154"/>
      <c r="H30" s="56"/>
      <c r="I30" s="152"/>
      <c r="J30" s="153"/>
      <c r="K30" s="153"/>
      <c r="L30" s="153"/>
      <c r="M30" s="153"/>
      <c r="N30" s="153"/>
      <c r="O30" s="154"/>
      <c r="P30" s="56"/>
      <c r="Q30" s="152"/>
      <c r="R30" s="153"/>
      <c r="S30" s="153"/>
      <c r="T30" s="153"/>
      <c r="U30" s="153"/>
      <c r="V30" s="153"/>
      <c r="W30" s="154"/>
    </row>
    <row r="31" spans="1:23" ht="22.5">
      <c r="A31" s="168" t="s">
        <v>255</v>
      </c>
      <c r="B31" s="159"/>
      <c r="C31" s="159"/>
      <c r="D31" s="159"/>
      <c r="E31" s="15"/>
      <c r="F31" s="15"/>
      <c r="G31" s="156"/>
      <c r="H31" s="56"/>
      <c r="I31" s="168" t="s">
        <v>255</v>
      </c>
      <c r="J31" s="159"/>
      <c r="K31" s="159"/>
      <c r="L31" s="159"/>
      <c r="M31" s="15"/>
      <c r="N31" s="15"/>
      <c r="O31" s="156"/>
      <c r="P31" s="56"/>
      <c r="Q31" s="168" t="s">
        <v>255</v>
      </c>
      <c r="R31" s="159"/>
      <c r="S31" s="159"/>
      <c r="T31" s="159"/>
      <c r="U31" s="15"/>
      <c r="V31" s="15"/>
      <c r="W31" s="156"/>
    </row>
    <row r="32" spans="1:23" ht="12.75">
      <c r="A32" s="155"/>
      <c r="B32" s="15"/>
      <c r="C32" s="15"/>
      <c r="D32" s="15"/>
      <c r="E32" s="15"/>
      <c r="F32" s="15"/>
      <c r="G32" s="156"/>
      <c r="H32" s="56"/>
      <c r="I32" s="155"/>
      <c r="J32" s="15"/>
      <c r="K32" s="15"/>
      <c r="L32" s="15"/>
      <c r="M32" s="15"/>
      <c r="N32" s="15"/>
      <c r="O32" s="156"/>
      <c r="P32" s="56"/>
      <c r="Q32" s="155"/>
      <c r="R32" s="15"/>
      <c r="S32" s="15"/>
      <c r="T32" s="15"/>
      <c r="U32" s="15"/>
      <c r="V32" s="15"/>
      <c r="W32" s="156"/>
    </row>
    <row r="33" spans="1:23" ht="26.25" customHeight="1">
      <c r="A33" s="177" t="s">
        <v>235</v>
      </c>
      <c r="B33" s="190" t="str">
        <f>VLOOKUP($G33,Deelnemers!$A$3:$G132,7,FALSE)</f>
        <v>*</v>
      </c>
      <c r="C33" s="184"/>
      <c r="D33" s="184">
        <f>VLOOKUP($G33,Deelnemers!$A$3:$E$128,5,FALSE)</f>
        <v>0</v>
      </c>
      <c r="E33" s="164"/>
      <c r="F33" s="165" t="s">
        <v>189</v>
      </c>
      <c r="G33" s="163">
        <v>68</v>
      </c>
      <c r="H33" s="166"/>
      <c r="I33" s="178"/>
      <c r="J33" s="190" t="str">
        <f>VLOOKUP($O33,Deelnemers!$A$3:$G132,7,FALSE)</f>
        <v>*</v>
      </c>
      <c r="K33" s="184"/>
      <c r="L33" s="184">
        <f>VLOOKUP($O33,Deelnemers!$A$3:$E$128,5,FALSE)</f>
        <v>0</v>
      </c>
      <c r="M33" s="164"/>
      <c r="N33" s="165" t="s">
        <v>189</v>
      </c>
      <c r="O33" s="163">
        <v>76</v>
      </c>
      <c r="P33" s="166"/>
      <c r="Q33" s="178"/>
      <c r="R33" s="190" t="e">
        <f>VLOOKUP($W33,Deelnemers!$A$3:$G132,7,FALSE)</f>
        <v>#N/A</v>
      </c>
      <c r="S33" s="184"/>
      <c r="T33" s="184" t="e">
        <f>VLOOKUP($W33,Deelnemers!$A$3:$E$128,5,FALSE)</f>
        <v>#N/A</v>
      </c>
      <c r="U33" s="164"/>
      <c r="V33" s="165" t="s">
        <v>189</v>
      </c>
      <c r="W33" s="163">
        <v>0</v>
      </c>
    </row>
    <row r="34" spans="1:23" ht="18.75" customHeight="1">
      <c r="A34" s="187" t="s">
        <v>236</v>
      </c>
      <c r="B34" s="161"/>
      <c r="C34" s="161">
        <f>VLOOKUP($G33,Deelnemers!$A$3:$E$128,2,FALSE)</f>
        <v>0</v>
      </c>
      <c r="D34" s="161"/>
      <c r="E34" s="15"/>
      <c r="F34" s="15"/>
      <c r="G34" s="162"/>
      <c r="H34" s="167"/>
      <c r="I34" s="187" t="s">
        <v>236</v>
      </c>
      <c r="J34" s="161"/>
      <c r="K34" s="161">
        <f>VLOOKUP($O33,Deelnemers!$A$3:$E$128,2,FALSE)</f>
        <v>0</v>
      </c>
      <c r="L34" s="161"/>
      <c r="M34" s="15"/>
      <c r="N34" s="15"/>
      <c r="O34" s="162"/>
      <c r="P34" s="167"/>
      <c r="Q34" s="187" t="s">
        <v>236</v>
      </c>
      <c r="R34" s="161"/>
      <c r="S34" s="161" t="e">
        <f>VLOOKUP($W33,Deelnemers!$A$3:$E$128,2,FALSE)</f>
        <v>#N/A</v>
      </c>
      <c r="T34" s="161"/>
      <c r="U34" s="15"/>
      <c r="V34" s="15"/>
      <c r="W34" s="162"/>
    </row>
    <row r="35" spans="1:23" ht="12.75">
      <c r="A35" s="155"/>
      <c r="B35" s="15"/>
      <c r="C35" s="15"/>
      <c r="D35" s="15"/>
      <c r="E35" s="15"/>
      <c r="F35" s="15"/>
      <c r="G35" s="156"/>
      <c r="H35" s="56"/>
      <c r="I35" s="155"/>
      <c r="J35" s="15"/>
      <c r="K35" s="15"/>
      <c r="L35" s="15"/>
      <c r="M35" s="15"/>
      <c r="N35" s="15"/>
      <c r="O35" s="156"/>
      <c r="P35" s="56"/>
      <c r="Q35" s="155"/>
      <c r="R35" s="15"/>
      <c r="S35" s="15"/>
      <c r="T35" s="15"/>
      <c r="U35" s="15"/>
      <c r="V35" s="15"/>
      <c r="W35" s="156"/>
    </row>
    <row r="36" spans="1:23" ht="17.25" customHeight="1">
      <c r="A36" s="187" t="s">
        <v>237</v>
      </c>
      <c r="B36" s="161"/>
      <c r="C36" s="161">
        <f>VLOOKUP($G33,Deelnemers!$A$3:$E$128,4,FALSE)</f>
        <v>0</v>
      </c>
      <c r="D36" s="161"/>
      <c r="E36" s="15"/>
      <c r="F36" s="15"/>
      <c r="G36" s="156"/>
      <c r="H36" s="56"/>
      <c r="I36" s="187" t="s">
        <v>237</v>
      </c>
      <c r="J36" s="161"/>
      <c r="K36" s="161">
        <f>VLOOKUP($O33,Deelnemers!$A$3:$E$128,4,FALSE)</f>
        <v>0</v>
      </c>
      <c r="L36" s="161"/>
      <c r="M36" s="15"/>
      <c r="N36" s="15"/>
      <c r="O36" s="156"/>
      <c r="P36" s="56"/>
      <c r="Q36" s="187" t="s">
        <v>237</v>
      </c>
      <c r="R36" s="161"/>
      <c r="S36" s="161" t="e">
        <f>VLOOKUP($W33,Deelnemers!$A$3:$E$128,4,FALSE)</f>
        <v>#N/A</v>
      </c>
      <c r="T36" s="161"/>
      <c r="U36" s="15"/>
      <c r="V36" s="15"/>
      <c r="W36" s="156"/>
    </row>
    <row r="37" spans="1:23" ht="13.5" thickBot="1">
      <c r="A37" s="155"/>
      <c r="B37" s="15"/>
      <c r="C37" s="15"/>
      <c r="D37" s="15"/>
      <c r="E37" s="15"/>
      <c r="F37" s="15"/>
      <c r="G37" s="156"/>
      <c r="H37" s="56"/>
      <c r="I37" s="155"/>
      <c r="J37" s="15"/>
      <c r="K37" s="15"/>
      <c r="L37" s="15"/>
      <c r="M37" s="15"/>
      <c r="N37" s="15"/>
      <c r="O37" s="156"/>
      <c r="P37" s="56"/>
      <c r="Q37" s="155"/>
      <c r="R37" s="15"/>
      <c r="S37" s="15"/>
      <c r="T37" s="15"/>
      <c r="U37" s="15"/>
      <c r="V37" s="15"/>
      <c r="W37" s="156"/>
    </row>
    <row r="38" spans="1:23" ht="24.75" customHeight="1" thickBot="1">
      <c r="A38" s="155"/>
      <c r="B38" s="179" t="s">
        <v>240</v>
      </c>
      <c r="C38" s="186"/>
      <c r="D38" s="180"/>
      <c r="E38" s="105"/>
      <c r="F38" s="191">
        <f>VLOOKUP($G33,Deelnemers!$A$3:$E$128,3,FALSE)</f>
        <v>0</v>
      </c>
      <c r="G38" s="156"/>
      <c r="H38" s="56"/>
      <c r="I38" s="155"/>
      <c r="J38" s="179" t="s">
        <v>240</v>
      </c>
      <c r="K38" s="186"/>
      <c r="L38" s="180"/>
      <c r="M38" s="105"/>
      <c r="N38" s="191">
        <f>VLOOKUP($O33,Deelnemers!$A$3:$E$128,3,FALSE)</f>
        <v>0</v>
      </c>
      <c r="O38" s="156"/>
      <c r="P38" s="56"/>
      <c r="Q38" s="155"/>
      <c r="R38" s="179" t="s">
        <v>240</v>
      </c>
      <c r="S38" s="186"/>
      <c r="T38" s="180"/>
      <c r="U38" s="105"/>
      <c r="V38" s="191" t="e">
        <f>VLOOKUP($W33,Deelnemers!$A$3:$E$128,3,FALSE)</f>
        <v>#N/A</v>
      </c>
      <c r="W38" s="156"/>
    </row>
    <row r="39" spans="1:23" ht="24.75" customHeight="1" thickBot="1">
      <c r="A39" s="155"/>
      <c r="B39" s="179" t="s">
        <v>241</v>
      </c>
      <c r="C39" s="186"/>
      <c r="D39" s="180"/>
      <c r="E39" s="105"/>
      <c r="F39" s="106"/>
      <c r="G39" s="156"/>
      <c r="H39" s="56"/>
      <c r="I39" s="155"/>
      <c r="J39" s="179" t="s">
        <v>241</v>
      </c>
      <c r="K39" s="186"/>
      <c r="L39" s="180"/>
      <c r="M39" s="105"/>
      <c r="N39" s="106"/>
      <c r="O39" s="156"/>
      <c r="P39" s="56"/>
      <c r="Q39" s="155"/>
      <c r="R39" s="179" t="s">
        <v>241</v>
      </c>
      <c r="S39" s="186"/>
      <c r="T39" s="180"/>
      <c r="U39" s="105"/>
      <c r="V39" s="106"/>
      <c r="W39" s="156"/>
    </row>
    <row r="40" spans="1:23" ht="24.75" customHeight="1" thickBot="1">
      <c r="A40" s="155"/>
      <c r="B40" s="179" t="s">
        <v>245</v>
      </c>
      <c r="C40" s="186"/>
      <c r="D40" s="180"/>
      <c r="E40" s="105"/>
      <c r="F40" s="106"/>
      <c r="G40" s="156"/>
      <c r="H40" s="56"/>
      <c r="I40" s="155"/>
      <c r="J40" s="179" t="s">
        <v>242</v>
      </c>
      <c r="K40" s="186"/>
      <c r="L40" s="180"/>
      <c r="M40" s="105"/>
      <c r="N40" s="106"/>
      <c r="O40" s="156"/>
      <c r="P40" s="56"/>
      <c r="Q40" s="155"/>
      <c r="R40" s="179" t="s">
        <v>242</v>
      </c>
      <c r="S40" s="186"/>
      <c r="T40" s="180"/>
      <c r="U40" s="105"/>
      <c r="V40" s="106"/>
      <c r="W40" s="175"/>
    </row>
    <row r="41" spans="1:23" ht="24.75" customHeight="1" thickBot="1">
      <c r="A41" s="160"/>
      <c r="B41" s="179" t="s">
        <v>243</v>
      </c>
      <c r="C41" s="186"/>
      <c r="D41" s="180"/>
      <c r="E41" s="105"/>
      <c r="F41" s="106"/>
      <c r="G41" s="156"/>
      <c r="H41" s="56"/>
      <c r="I41" s="155"/>
      <c r="J41" s="179" t="s">
        <v>243</v>
      </c>
      <c r="K41" s="186"/>
      <c r="L41" s="180"/>
      <c r="M41" s="105"/>
      <c r="N41" s="106"/>
      <c r="O41" s="156"/>
      <c r="P41" s="56"/>
      <c r="Q41" s="155"/>
      <c r="R41" s="179" t="s">
        <v>243</v>
      </c>
      <c r="S41" s="186"/>
      <c r="T41" s="180"/>
      <c r="U41" s="105"/>
      <c r="V41" s="106"/>
      <c r="W41" s="156"/>
    </row>
    <row r="42" spans="1:23" ht="24.75" customHeight="1" thickBot="1">
      <c r="A42" s="155"/>
      <c r="B42" s="179" t="s">
        <v>244</v>
      </c>
      <c r="C42" s="186"/>
      <c r="D42" s="180"/>
      <c r="E42" s="105"/>
      <c r="F42" s="173"/>
      <c r="G42" s="156"/>
      <c r="H42" s="56"/>
      <c r="I42" s="155"/>
      <c r="J42" s="179" t="s">
        <v>244</v>
      </c>
      <c r="K42" s="186"/>
      <c r="L42" s="180"/>
      <c r="M42" s="105"/>
      <c r="N42" s="173"/>
      <c r="O42" s="156"/>
      <c r="P42" s="56"/>
      <c r="Q42" s="155"/>
      <c r="R42" s="179" t="s">
        <v>244</v>
      </c>
      <c r="S42" s="186"/>
      <c r="T42" s="180"/>
      <c r="U42" s="105"/>
      <c r="V42" s="173"/>
      <c r="W42" s="193"/>
    </row>
    <row r="43" spans="1:23" ht="24" customHeight="1" thickBot="1">
      <c r="A43" s="155"/>
      <c r="B43" s="169"/>
      <c r="C43" s="169"/>
      <c r="D43" s="169"/>
      <c r="E43" s="194" t="s">
        <v>239</v>
      </c>
      <c r="F43" s="174"/>
      <c r="G43" s="156"/>
      <c r="H43" s="56"/>
      <c r="I43" s="155"/>
      <c r="J43" s="169"/>
      <c r="K43" s="169"/>
      <c r="L43" s="169"/>
      <c r="M43" s="194" t="s">
        <v>239</v>
      </c>
      <c r="N43" s="174"/>
      <c r="O43" s="156"/>
      <c r="P43" s="56"/>
      <c r="Q43" s="155"/>
      <c r="R43" s="169"/>
      <c r="S43" s="169"/>
      <c r="T43" s="169"/>
      <c r="U43" s="194" t="s">
        <v>239</v>
      </c>
      <c r="V43" s="174"/>
      <c r="W43" s="193"/>
    </row>
    <row r="44" spans="1:23" ht="9.75" customHeight="1">
      <c r="A44" s="155"/>
      <c r="B44" s="169"/>
      <c r="C44" s="169"/>
      <c r="D44" s="169"/>
      <c r="E44" s="170"/>
      <c r="F44" s="15"/>
      <c r="G44" s="156"/>
      <c r="H44" s="56"/>
      <c r="I44" s="155"/>
      <c r="J44" s="15"/>
      <c r="K44" s="15"/>
      <c r="L44" s="15"/>
      <c r="M44" s="15"/>
      <c r="N44" s="15"/>
      <c r="O44" s="156"/>
      <c r="P44" s="56"/>
      <c r="Q44" s="155"/>
      <c r="R44" s="15"/>
      <c r="S44" s="15"/>
      <c r="T44" s="15"/>
      <c r="U44" s="15"/>
      <c r="V44" s="15"/>
      <c r="W44" s="156"/>
    </row>
    <row r="45" spans="1:23" ht="24" customHeight="1">
      <c r="A45" s="188" t="s">
        <v>238</v>
      </c>
      <c r="B45" s="164"/>
      <c r="C45" s="181" t="str">
        <f>C16</f>
        <v>B01</v>
      </c>
      <c r="D45" s="176" t="str">
        <f>VLOOKUP($C45,Boten!$A$2:$F$134,2,FALSE)</f>
        <v>Zeeduivel</v>
      </c>
      <c r="E45" s="176"/>
      <c r="F45" s="15"/>
      <c r="G45" s="156"/>
      <c r="H45" s="56"/>
      <c r="I45" s="188" t="s">
        <v>238</v>
      </c>
      <c r="J45" s="183"/>
      <c r="K45" s="181" t="str">
        <f>C45</f>
        <v>B01</v>
      </c>
      <c r="L45" s="176" t="str">
        <f>VLOOKUP($K45,Boten!$A$2:$F$134,2,FALSE)</f>
        <v>Zeeduivel</v>
      </c>
      <c r="M45" s="172"/>
      <c r="N45" s="15"/>
      <c r="O45" s="156"/>
      <c r="P45" s="56"/>
      <c r="Q45" s="188" t="s">
        <v>238</v>
      </c>
      <c r="R45" s="183"/>
      <c r="S45" s="181" t="str">
        <f>C45</f>
        <v>B01</v>
      </c>
      <c r="T45" s="176" t="str">
        <f>VLOOKUP($S45,Boten!$A$2:$F$134,2,FALSE)</f>
        <v>Zeeduivel</v>
      </c>
      <c r="U45" s="189"/>
      <c r="V45" s="15"/>
      <c r="W45" s="156"/>
    </row>
    <row r="46" spans="1:23" ht="13.5" thickBot="1">
      <c r="A46" s="157"/>
      <c r="B46" s="48"/>
      <c r="C46" s="48"/>
      <c r="D46" s="48"/>
      <c r="E46" s="48"/>
      <c r="F46" s="48"/>
      <c r="G46" s="158"/>
      <c r="H46" s="56"/>
      <c r="I46" s="157"/>
      <c r="J46" s="48"/>
      <c r="K46" s="48"/>
      <c r="L46" s="48"/>
      <c r="M46" s="48"/>
      <c r="N46" s="48"/>
      <c r="O46" s="158"/>
      <c r="P46" s="56"/>
      <c r="Q46" s="157"/>
      <c r="R46" s="48"/>
      <c r="S46" s="48"/>
      <c r="T46" s="48"/>
      <c r="U46" s="48"/>
      <c r="V46" s="48"/>
      <c r="W46" s="158"/>
    </row>
    <row r="47" spans="1:23" ht="13.5" thickBot="1">
      <c r="A47" s="195"/>
      <c r="B47" s="195"/>
      <c r="C47" s="195"/>
      <c r="D47" s="195"/>
      <c r="E47" s="195"/>
      <c r="F47" s="195"/>
      <c r="G47" s="195"/>
      <c r="H47" s="56"/>
      <c r="I47" s="195"/>
      <c r="J47" s="195"/>
      <c r="K47" s="195"/>
      <c r="L47" s="195"/>
      <c r="M47" s="195"/>
      <c r="N47" s="195"/>
      <c r="O47" s="195"/>
      <c r="P47" s="56"/>
      <c r="Q47" s="195"/>
      <c r="R47" s="195"/>
      <c r="S47" s="195"/>
      <c r="T47" s="195"/>
      <c r="U47" s="195"/>
      <c r="V47" s="195"/>
      <c r="W47" s="195"/>
    </row>
    <row r="48" spans="1:23" ht="12.75">
      <c r="A48" s="152"/>
      <c r="B48" s="153"/>
      <c r="C48" s="153"/>
      <c r="D48" s="153"/>
      <c r="E48" s="153"/>
      <c r="F48" s="153"/>
      <c r="G48" s="154"/>
      <c r="H48" s="56"/>
      <c r="I48" s="152"/>
      <c r="J48" s="153"/>
      <c r="K48" s="153"/>
      <c r="L48" s="153"/>
      <c r="M48" s="153"/>
      <c r="N48" s="153"/>
      <c r="O48" s="154"/>
      <c r="P48" s="56"/>
      <c r="Q48" s="152"/>
      <c r="R48" s="153"/>
      <c r="S48" s="153"/>
      <c r="T48" s="153"/>
      <c r="U48" s="153"/>
      <c r="V48" s="153"/>
      <c r="W48" s="154"/>
    </row>
    <row r="49" spans="1:23" ht="22.5">
      <c r="A49" s="168" t="s">
        <v>255</v>
      </c>
      <c r="B49" s="159"/>
      <c r="C49" s="159"/>
      <c r="D49" s="159"/>
      <c r="E49" s="15"/>
      <c r="F49" s="15"/>
      <c r="G49" s="156"/>
      <c r="H49" s="56"/>
      <c r="I49" s="168" t="s">
        <v>255</v>
      </c>
      <c r="J49" s="159"/>
      <c r="K49" s="159"/>
      <c r="L49" s="159"/>
      <c r="M49" s="15"/>
      <c r="N49" s="15"/>
      <c r="O49" s="156"/>
      <c r="P49" s="56"/>
      <c r="Q49" s="168" t="s">
        <v>255</v>
      </c>
      <c r="R49" s="159"/>
      <c r="S49" s="159"/>
      <c r="T49" s="159"/>
      <c r="U49" s="15"/>
      <c r="V49" s="15"/>
      <c r="W49" s="156"/>
    </row>
    <row r="50" spans="1:23" ht="12.75">
      <c r="A50" s="155"/>
      <c r="B50" s="15"/>
      <c r="C50" s="15"/>
      <c r="D50" s="15"/>
      <c r="E50" s="15"/>
      <c r="F50" s="15"/>
      <c r="G50" s="156"/>
      <c r="H50" s="56"/>
      <c r="I50" s="155"/>
      <c r="J50" s="15"/>
      <c r="K50" s="15"/>
      <c r="L50" s="15"/>
      <c r="M50" s="15"/>
      <c r="N50" s="15"/>
      <c r="O50" s="156"/>
      <c r="P50" s="56"/>
      <c r="Q50" s="155"/>
      <c r="R50" s="15"/>
      <c r="S50" s="15"/>
      <c r="T50" s="15"/>
      <c r="U50" s="15"/>
      <c r="V50" s="15"/>
      <c r="W50" s="156"/>
    </row>
    <row r="51" spans="1:23" ht="26.25" customHeight="1">
      <c r="A51" s="177" t="str">
        <f>A33</f>
        <v>Com.</v>
      </c>
      <c r="B51" s="190" t="str">
        <f>VLOOKUP($G51,Deelnemers!$A$3:$G137,7,FALSE)</f>
        <v>*</v>
      </c>
      <c r="C51" s="15"/>
      <c r="D51" s="15"/>
      <c r="E51" s="164"/>
      <c r="F51" s="165" t="s">
        <v>189</v>
      </c>
      <c r="G51" s="163">
        <f>G33</f>
        <v>68</v>
      </c>
      <c r="H51" s="166"/>
      <c r="I51" s="178"/>
      <c r="J51" s="190" t="str">
        <f>VLOOKUP($O51,Deelnemers!$A$3:$G137,7,FALSE)</f>
        <v>*</v>
      </c>
      <c r="K51" s="15"/>
      <c r="L51" s="15"/>
      <c r="M51" s="164"/>
      <c r="N51" s="165" t="s">
        <v>189</v>
      </c>
      <c r="O51" s="163">
        <f>O33</f>
        <v>76</v>
      </c>
      <c r="P51" s="166"/>
      <c r="Q51" s="177">
        <f>Q33</f>
        <v>0</v>
      </c>
      <c r="R51" s="190" t="e">
        <f>VLOOKUP($W51,Deelnemers!$A$3:$G137,7,FALSE)</f>
        <v>#N/A</v>
      </c>
      <c r="S51" s="15"/>
      <c r="T51" s="15"/>
      <c r="U51" s="164"/>
      <c r="V51" s="165" t="s">
        <v>189</v>
      </c>
      <c r="W51" s="163">
        <f>W33</f>
        <v>0</v>
      </c>
    </row>
    <row r="52" spans="1:23" ht="18.75" customHeight="1">
      <c r="A52" s="187" t="s">
        <v>236</v>
      </c>
      <c r="B52" s="161"/>
      <c r="C52" s="161">
        <f>VLOOKUP($G33,Deelnemers!$A$3:$E$128,2,FALSE)</f>
        <v>0</v>
      </c>
      <c r="D52" s="161"/>
      <c r="E52" s="15"/>
      <c r="F52" s="15"/>
      <c r="G52" s="162"/>
      <c r="H52" s="167"/>
      <c r="I52" s="187" t="s">
        <v>236</v>
      </c>
      <c r="J52" s="161"/>
      <c r="K52" s="161">
        <f>VLOOKUP($O33,Deelnemers!$A$3:$E$128,2,FALSE)</f>
        <v>0</v>
      </c>
      <c r="L52" s="161"/>
      <c r="M52" s="15"/>
      <c r="N52" s="15"/>
      <c r="O52" s="162"/>
      <c r="P52" s="167"/>
      <c r="Q52" s="187" t="s">
        <v>236</v>
      </c>
      <c r="R52" s="161"/>
      <c r="S52" s="161" t="e">
        <f>VLOOKUP($W33,Deelnemers!$A$3:$E$128,2,FALSE)</f>
        <v>#N/A</v>
      </c>
      <c r="T52" s="161"/>
      <c r="U52" s="15"/>
      <c r="V52" s="15"/>
      <c r="W52" s="162"/>
    </row>
    <row r="53" spans="1:23" ht="12.75">
      <c r="A53" s="155"/>
      <c r="B53" s="15"/>
      <c r="C53" s="15"/>
      <c r="D53" s="15"/>
      <c r="E53" s="15"/>
      <c r="F53" s="15"/>
      <c r="G53" s="156"/>
      <c r="H53" s="56"/>
      <c r="I53" s="155"/>
      <c r="J53" s="15"/>
      <c r="K53" s="15"/>
      <c r="L53" s="15"/>
      <c r="M53" s="15"/>
      <c r="N53" s="15"/>
      <c r="O53" s="156"/>
      <c r="P53" s="56"/>
      <c r="Q53" s="155"/>
      <c r="R53" s="15"/>
      <c r="S53" s="15"/>
      <c r="T53" s="15"/>
      <c r="U53" s="15"/>
      <c r="V53" s="15"/>
      <c r="W53" s="156"/>
    </row>
    <row r="54" spans="1:23" ht="17.25" customHeight="1">
      <c r="A54" s="187" t="s">
        <v>237</v>
      </c>
      <c r="B54" s="161"/>
      <c r="C54" s="161">
        <f>VLOOKUP($G33,Deelnemers!$A$3:$E$128,4,FALSE)</f>
        <v>0</v>
      </c>
      <c r="D54" s="161"/>
      <c r="E54" s="15"/>
      <c r="F54" s="15"/>
      <c r="G54" s="192">
        <f>VLOOKUP($G51,Deelnemers!$A$3:$E$128,3,FALSE)</f>
        <v>0</v>
      </c>
      <c r="H54" s="56"/>
      <c r="I54" s="187" t="s">
        <v>237</v>
      </c>
      <c r="J54" s="161"/>
      <c r="K54" s="161">
        <f>VLOOKUP($O33,Deelnemers!$A$3:$E$128,4,FALSE)</f>
        <v>0</v>
      </c>
      <c r="L54" s="161"/>
      <c r="M54" s="15"/>
      <c r="N54" s="15"/>
      <c r="O54" s="192">
        <f>VLOOKUP($O51,Deelnemers!$A$3:$E$128,3,FALSE)</f>
        <v>0</v>
      </c>
      <c r="P54" s="56"/>
      <c r="Q54" s="187" t="s">
        <v>237</v>
      </c>
      <c r="R54" s="161"/>
      <c r="S54" s="161" t="e">
        <f>VLOOKUP($W33,Deelnemers!$A$3:$E$128,4,FALSE)</f>
        <v>#N/A</v>
      </c>
      <c r="T54" s="161"/>
      <c r="U54" s="15"/>
      <c r="V54" s="15"/>
      <c r="W54" s="192" t="e">
        <f>VLOOKUP($W51,Deelnemers!$A$3:$E$128,3,FALSE)</f>
        <v>#N/A</v>
      </c>
    </row>
    <row r="55" spans="1:23" ht="12.75">
      <c r="A55" s="155"/>
      <c r="B55" s="15"/>
      <c r="C55" s="15"/>
      <c r="D55" s="15"/>
      <c r="E55" s="15"/>
      <c r="F55" s="15"/>
      <c r="G55" s="156"/>
      <c r="H55" s="56"/>
      <c r="I55" s="155"/>
      <c r="J55" s="15"/>
      <c r="K55" s="15"/>
      <c r="L55" s="15"/>
      <c r="M55" s="15"/>
      <c r="N55" s="15"/>
      <c r="O55" s="156"/>
      <c r="P55" s="56"/>
      <c r="Q55" s="155"/>
      <c r="R55" s="15"/>
      <c r="S55" s="15"/>
      <c r="T55" s="15"/>
      <c r="U55" s="15"/>
      <c r="V55" s="15"/>
      <c r="W55" s="156"/>
    </row>
    <row r="56" spans="1:23" ht="24" customHeight="1">
      <c r="A56" s="188" t="s">
        <v>238</v>
      </c>
      <c r="B56" s="181"/>
      <c r="C56" s="181" t="str">
        <f>C45</f>
        <v>B01</v>
      </c>
      <c r="D56" s="176" t="str">
        <f>VLOOKUP($C56,Boten!$A$2:$F$134,2,FALSE)</f>
        <v>Zeeduivel</v>
      </c>
      <c r="E56" s="176"/>
      <c r="F56" s="15"/>
      <c r="G56" s="156"/>
      <c r="H56" s="56"/>
      <c r="I56" s="188" t="s">
        <v>238</v>
      </c>
      <c r="J56" s="182"/>
      <c r="K56" s="181" t="str">
        <f>K45</f>
        <v>B01</v>
      </c>
      <c r="L56" s="176" t="str">
        <f>VLOOKUP($K56,Boten!$A$2:$F$134,2,FALSE)</f>
        <v>Zeeduivel</v>
      </c>
      <c r="M56" s="172"/>
      <c r="N56" s="15"/>
      <c r="O56" s="156"/>
      <c r="P56" s="56"/>
      <c r="Q56" s="188" t="s">
        <v>238</v>
      </c>
      <c r="R56" s="182"/>
      <c r="S56" s="181" t="str">
        <f>S45</f>
        <v>B01</v>
      </c>
      <c r="T56" s="176" t="str">
        <f>VLOOKUP($S56,Boten!$A$2:$F$134,2,FALSE)</f>
        <v>Zeeduivel</v>
      </c>
      <c r="U56" s="172"/>
      <c r="V56" s="15"/>
      <c r="W56" s="156"/>
    </row>
    <row r="57" spans="1:23" ht="13.5" thickBot="1">
      <c r="A57" s="157"/>
      <c r="B57" s="48"/>
      <c r="C57" s="48"/>
      <c r="D57" s="48"/>
      <c r="E57" s="48"/>
      <c r="F57" s="48"/>
      <c r="G57" s="158"/>
      <c r="H57" s="56"/>
      <c r="I57" s="157"/>
      <c r="J57" s="48"/>
      <c r="K57" s="48"/>
      <c r="L57" s="48"/>
      <c r="M57" s="48"/>
      <c r="N57" s="48"/>
      <c r="O57" s="158"/>
      <c r="P57" s="56"/>
      <c r="Q57" s="157"/>
      <c r="R57" s="48"/>
      <c r="S57" s="48"/>
      <c r="T57" s="48"/>
      <c r="U57" s="48"/>
      <c r="V57" s="48"/>
      <c r="W57" s="158"/>
    </row>
    <row r="58" spans="1:22" ht="12.7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</row>
    <row r="59" spans="1:22" ht="12.7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</row>
    <row r="60" spans="1:22" ht="12.7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</row>
    <row r="61" spans="1:22" ht="12.7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</row>
    <row r="62" spans="1:22" ht="12.7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</row>
    <row r="63" spans="1:22" ht="12.7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</row>
    <row r="64" spans="1:22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</row>
    <row r="65" spans="1:22" ht="12.7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</row>
    <row r="66" spans="1:22" ht="12.7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</row>
  </sheetData>
  <sheetProtection/>
  <printOptions/>
  <pageMargins left="0.4" right="0.36" top="0.35" bottom="0.27" header="0.35" footer="0.27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N10" sqref="N10"/>
    </sheetView>
  </sheetViews>
  <sheetFormatPr defaultColWidth="9.140625" defaultRowHeight="12.75"/>
  <cols>
    <col min="1" max="1" width="27.28125" style="0" customWidth="1"/>
    <col min="2" max="2" width="4.8515625" style="0" customWidth="1"/>
    <col min="3" max="3" width="21.28125" style="0" customWidth="1"/>
  </cols>
  <sheetData>
    <row r="1" ht="28.5" customHeight="1">
      <c r="A1" s="197" t="s">
        <v>249</v>
      </c>
    </row>
    <row r="2" ht="19.5" customHeight="1">
      <c r="A2" s="198"/>
    </row>
    <row r="3" ht="19.5" customHeight="1">
      <c r="A3" s="199" t="s">
        <v>250</v>
      </c>
    </row>
    <row r="4" spans="1:3" s="200" customFormat="1" ht="19.5" customHeight="1">
      <c r="A4" s="200" t="s">
        <v>306</v>
      </c>
      <c r="C4" s="200" t="s">
        <v>305</v>
      </c>
    </row>
    <row r="5" ht="19.5" customHeight="1">
      <c r="A5" s="200" t="s">
        <v>394</v>
      </c>
    </row>
    <row r="6" ht="19.5" customHeight="1">
      <c r="A6" s="199" t="s">
        <v>251</v>
      </c>
    </row>
    <row r="7" spans="1:3" s="200" customFormat="1" ht="19.5" customHeight="1">
      <c r="A7" s="200" t="s">
        <v>317</v>
      </c>
      <c r="C7" s="200" t="s">
        <v>388</v>
      </c>
    </row>
    <row r="8" spans="1:3" s="200" customFormat="1" ht="19.5" customHeight="1">
      <c r="A8" s="200" t="s">
        <v>389</v>
      </c>
      <c r="C8" s="200" t="s">
        <v>390</v>
      </c>
    </row>
    <row r="9" spans="1:3" s="200" customFormat="1" ht="19.5" customHeight="1">
      <c r="A9" s="200" t="s">
        <v>322</v>
      </c>
      <c r="C9" s="200" t="s">
        <v>392</v>
      </c>
    </row>
    <row r="10" spans="1:3" s="200" customFormat="1" ht="19.5" customHeight="1">
      <c r="A10" s="200" t="s">
        <v>339</v>
      </c>
      <c r="C10" s="200" t="s">
        <v>406</v>
      </c>
    </row>
    <row r="11" spans="1:3" s="200" customFormat="1" ht="19.5" customHeight="1">
      <c r="A11" s="200" t="s">
        <v>348</v>
      </c>
      <c r="C11" s="200" t="s">
        <v>393</v>
      </c>
    </row>
    <row r="12" s="200" customFormat="1" ht="19.5" customHeight="1"/>
    <row r="13" spans="1:3" ht="19.5" customHeight="1">
      <c r="A13" s="200"/>
      <c r="B13" s="200"/>
      <c r="C13" s="200"/>
    </row>
    <row r="14" ht="19.5" customHeight="1">
      <c r="A14" s="199" t="s">
        <v>252</v>
      </c>
    </row>
    <row r="15" s="200" customFormat="1" ht="19.5" customHeight="1">
      <c r="A15" s="200" t="s">
        <v>267</v>
      </c>
    </row>
    <row r="16" ht="19.5" customHeight="1">
      <c r="A16" s="200" t="s">
        <v>301</v>
      </c>
    </row>
    <row r="17" ht="19.5" customHeight="1">
      <c r="A17" s="199" t="s">
        <v>253</v>
      </c>
    </row>
    <row r="18" ht="19.5" customHeight="1">
      <c r="A18" s="200" t="s">
        <v>265</v>
      </c>
    </row>
    <row r="19" s="200" customFormat="1" ht="19.5" customHeight="1">
      <c r="A19" s="200" t="s">
        <v>307</v>
      </c>
    </row>
    <row r="20" ht="19.5" customHeight="1">
      <c r="A20" s="199" t="s">
        <v>254</v>
      </c>
    </row>
    <row r="21" ht="19.5" customHeight="1">
      <c r="A21" s="200" t="s">
        <v>261</v>
      </c>
    </row>
  </sheetData>
  <sheetProtection/>
  <printOptions/>
  <pageMargins left="0.75" right="0.75" top="1.66" bottom="1" header="0.5" footer="0.5"/>
  <pageSetup horizontalDpi="600" verticalDpi="600" orientation="portrait" paperSize="9" r:id="rId1"/>
  <headerFooter alignWithMargins="0">
    <oddHeader>&amp;C&amp;"Tahoma,Vet"&amp;20 12° Robby Fish Festival
21 MEI 2022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527"/>
  <sheetViews>
    <sheetView zoomScalePageLayoutView="0" workbookViewId="0" topLeftCell="A260">
      <selection activeCell="Y296" sqref="Y29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4" width="6.7109375" style="0" customWidth="1"/>
    <col min="5" max="5" width="4.7109375" style="0" customWidth="1"/>
    <col min="6" max="6" width="9.7109375" style="0" customWidth="1"/>
    <col min="7" max="7" width="9.8515625" style="0" customWidth="1"/>
    <col min="8" max="8" width="2.7109375" style="49" customWidth="1"/>
    <col min="9" max="9" width="4.7109375" style="0" customWidth="1"/>
    <col min="10" max="10" width="3.7109375" style="0" customWidth="1"/>
    <col min="11" max="12" width="6.7109375" style="0" customWidth="1"/>
    <col min="13" max="13" width="4.7109375" style="0" customWidth="1"/>
    <col min="14" max="14" width="9.7109375" style="0" customWidth="1"/>
    <col min="15" max="15" width="9.8515625" style="0" customWidth="1"/>
    <col min="16" max="16" width="2.7109375" style="49" customWidth="1"/>
    <col min="17" max="17" width="4.7109375" style="0" customWidth="1"/>
    <col min="18" max="18" width="3.7109375" style="0" customWidth="1"/>
    <col min="19" max="20" width="6.7109375" style="0" customWidth="1"/>
    <col min="21" max="21" width="4.7109375" style="0" customWidth="1"/>
    <col min="22" max="22" width="9.7109375" style="0" customWidth="1"/>
    <col min="23" max="23" width="9.8515625" style="0" customWidth="1"/>
  </cols>
  <sheetData>
    <row r="1" spans="1:23" ht="12.75">
      <c r="A1" s="152"/>
      <c r="B1" s="153"/>
      <c r="C1" s="153"/>
      <c r="D1" s="153"/>
      <c r="E1" s="153"/>
      <c r="F1" s="153"/>
      <c r="G1" s="154"/>
      <c r="H1" s="56"/>
      <c r="I1" s="152"/>
      <c r="J1" s="153"/>
      <c r="K1" s="153"/>
      <c r="L1" s="153"/>
      <c r="M1" s="153"/>
      <c r="N1" s="153"/>
      <c r="O1" s="154"/>
      <c r="P1" s="56"/>
      <c r="Q1" s="152"/>
      <c r="R1" s="153"/>
      <c r="S1" s="153"/>
      <c r="T1" s="153"/>
      <c r="U1" s="153"/>
      <c r="V1" s="153"/>
      <c r="W1" s="154"/>
    </row>
    <row r="2" spans="1:23" ht="22.5">
      <c r="A2" s="218" t="s">
        <v>287</v>
      </c>
      <c r="B2" s="159"/>
      <c r="C2" s="159"/>
      <c r="D2" s="159"/>
      <c r="E2" s="15"/>
      <c r="F2" s="15"/>
      <c r="G2" s="156"/>
      <c r="H2" s="56"/>
      <c r="I2" s="168" t="s">
        <v>255</v>
      </c>
      <c r="J2" s="159"/>
      <c r="K2" s="159"/>
      <c r="L2" s="159"/>
      <c r="M2" s="15"/>
      <c r="N2" s="15"/>
      <c r="O2" s="156"/>
      <c r="P2" s="56"/>
      <c r="Q2" s="168" t="s">
        <v>255</v>
      </c>
      <c r="R2" s="159"/>
      <c r="S2" s="159"/>
      <c r="T2" s="159"/>
      <c r="U2" s="15"/>
      <c r="V2" s="15"/>
      <c r="W2" s="156"/>
    </row>
    <row r="3" spans="1:23" ht="12.75">
      <c r="A3" s="155"/>
      <c r="B3" s="15"/>
      <c r="C3" s="15"/>
      <c r="D3" s="15"/>
      <c r="E3" s="15"/>
      <c r="F3" s="15"/>
      <c r="G3" s="156"/>
      <c r="H3" s="56"/>
      <c r="I3" s="155"/>
      <c r="J3" s="15"/>
      <c r="K3" s="15"/>
      <c r="L3" s="15"/>
      <c r="M3" s="15"/>
      <c r="N3" s="15"/>
      <c r="O3" s="156"/>
      <c r="P3" s="56"/>
      <c r="Q3" s="155"/>
      <c r="R3" s="15"/>
      <c r="S3" s="15"/>
      <c r="T3" s="15"/>
      <c r="U3" s="15"/>
      <c r="V3" s="15"/>
      <c r="W3" s="156"/>
    </row>
    <row r="4" spans="1:23" ht="26.25" customHeight="1">
      <c r="A4" s="177" t="e">
        <f>#REF!</f>
        <v>#REF!</v>
      </c>
      <c r="B4" s="190" t="str">
        <f>VLOOKUP($G4,Deelnemers!$A$2:$G132,7,FALSE)</f>
        <v>*</v>
      </c>
      <c r="C4" s="15"/>
      <c r="D4" s="15"/>
      <c r="E4" s="164"/>
      <c r="F4" s="165" t="s">
        <v>189</v>
      </c>
      <c r="G4" s="163">
        <v>1</v>
      </c>
      <c r="H4" s="166"/>
      <c r="I4" s="178"/>
      <c r="J4" s="190" t="str">
        <f>VLOOKUP($O4,Deelnemers!$A$3:$G132,7,FALSE)</f>
        <v>*</v>
      </c>
      <c r="K4" s="15"/>
      <c r="L4" s="15"/>
      <c r="M4" s="164"/>
      <c r="N4" s="165" t="s">
        <v>189</v>
      </c>
      <c r="O4" s="163">
        <v>2</v>
      </c>
      <c r="P4" s="166"/>
      <c r="Q4" s="177" t="e">
        <f>#REF!</f>
        <v>#REF!</v>
      </c>
      <c r="R4" s="190" t="str">
        <f>VLOOKUP($W4,Deelnemers!$A$3:$G132,7,FALSE)</f>
        <v>*</v>
      </c>
      <c r="S4" s="15"/>
      <c r="T4" s="15"/>
      <c r="U4" s="164"/>
      <c r="V4" s="165" t="s">
        <v>189</v>
      </c>
      <c r="W4" s="163">
        <v>3</v>
      </c>
    </row>
    <row r="5" spans="1:23" ht="18.75" customHeight="1">
      <c r="A5" s="187" t="s">
        <v>236</v>
      </c>
      <c r="B5" s="161"/>
      <c r="C5" s="161" t="str">
        <f>VLOOKUP($G4,Deelnemers!$A$2:$E$128,2,FALSE)</f>
        <v>Cleymans Ronny</v>
      </c>
      <c r="D5" s="161"/>
      <c r="E5" s="15"/>
      <c r="F5" s="15"/>
      <c r="G5" s="204" t="str">
        <f>VLOOKUP($G4,Deelnemers!$A2:$E$128,5,FALSE)</f>
        <v>senior</v>
      </c>
      <c r="H5" s="167"/>
      <c r="I5" s="187" t="s">
        <v>236</v>
      </c>
      <c r="J5" s="161"/>
      <c r="K5" s="161" t="str">
        <f>VLOOKUP($O4,Deelnemers!$A$3:$E$128,2,FALSE)</f>
        <v>Fokke Lennart</v>
      </c>
      <c r="L5" s="161"/>
      <c r="M5" s="15"/>
      <c r="N5" s="15"/>
      <c r="O5" s="204" t="str">
        <f>VLOOKUP($O4,Deelnemers!$A$3:$E$128,5,FALSE)</f>
        <v>senior</v>
      </c>
      <c r="P5" s="167"/>
      <c r="Q5" s="187" t="s">
        <v>236</v>
      </c>
      <c r="R5" s="161"/>
      <c r="S5" s="161" t="str">
        <f>VLOOKUP($W4,Deelnemers!$A$3:$E$128,2,FALSE)</f>
        <v>Van Gastel Harry</v>
      </c>
      <c r="T5" s="161"/>
      <c r="U5" s="15"/>
      <c r="V5" s="15"/>
      <c r="W5" s="204" t="str">
        <f>VLOOKUP($W4,Deelnemers!$A$3:$E$128,5,FALSE)</f>
        <v>veteraan</v>
      </c>
    </row>
    <row r="6" spans="1:23" ht="12.75">
      <c r="A6" s="155"/>
      <c r="B6" s="15"/>
      <c r="C6" s="15"/>
      <c r="D6" s="15"/>
      <c r="E6" s="15"/>
      <c r="F6" s="15"/>
      <c r="G6" s="156"/>
      <c r="H6" s="56"/>
      <c r="I6" s="155"/>
      <c r="J6" s="15"/>
      <c r="K6" s="15"/>
      <c r="L6" s="15"/>
      <c r="M6" s="15"/>
      <c r="N6" s="15"/>
      <c r="O6" s="156"/>
      <c r="P6" s="56"/>
      <c r="Q6" s="155"/>
      <c r="R6" s="15"/>
      <c r="S6" s="15"/>
      <c r="T6" s="15"/>
      <c r="U6" s="15"/>
      <c r="V6" s="15"/>
      <c r="W6" s="156"/>
    </row>
    <row r="7" spans="1:23" ht="17.25" customHeight="1">
      <c r="A7" s="187" t="s">
        <v>237</v>
      </c>
      <c r="B7" s="161"/>
      <c r="C7" s="161" t="str">
        <f>VLOOKUP($G4,Deelnemers!$A$2:$E$128,4,FALSE)</f>
        <v>EZV Zemst A</v>
      </c>
      <c r="D7" s="161"/>
      <c r="E7" s="15"/>
      <c r="F7" s="15"/>
      <c r="G7" s="192" t="str">
        <f>VLOOKUP($G4,Deelnemers!$A$2:$E$128,3,FALSE)</f>
        <v>T01</v>
      </c>
      <c r="H7" s="56"/>
      <c r="I7" s="187" t="s">
        <v>237</v>
      </c>
      <c r="J7" s="161"/>
      <c r="K7" s="161" t="str">
        <f>VLOOKUP($O4,Deelnemers!$A$3:$E$128,4,FALSE)</f>
        <v>EZV Zemst A</v>
      </c>
      <c r="L7" s="161"/>
      <c r="M7" s="15"/>
      <c r="N7" s="15"/>
      <c r="O7" s="192" t="str">
        <f>VLOOKUP($O4,Deelnemers!$A$3:$E$128,3,FALSE)</f>
        <v>T01</v>
      </c>
      <c r="P7" s="56"/>
      <c r="Q7" s="187" t="s">
        <v>237</v>
      </c>
      <c r="R7" s="161"/>
      <c r="S7" s="161" t="str">
        <f>VLOOKUP($W4,Deelnemers!$A$3:$E$128,4,FALSE)</f>
        <v>EZV Zemst A</v>
      </c>
      <c r="T7" s="161"/>
      <c r="U7" s="15"/>
      <c r="V7" s="15"/>
      <c r="W7" s="192" t="str">
        <f>VLOOKUP($W4,Deelnemers!$A$3:$E$128,3,FALSE)</f>
        <v>T01</v>
      </c>
    </row>
    <row r="8" spans="1:23" ht="12.75">
      <c r="A8" s="155"/>
      <c r="B8" s="15"/>
      <c r="C8" s="15"/>
      <c r="D8" s="15"/>
      <c r="E8" s="15"/>
      <c r="F8" s="15"/>
      <c r="G8" s="156"/>
      <c r="H8" s="56"/>
      <c r="I8" s="155"/>
      <c r="J8" s="15"/>
      <c r="K8" s="15"/>
      <c r="L8" s="15"/>
      <c r="M8" s="15"/>
      <c r="N8" s="15"/>
      <c r="O8" s="156"/>
      <c r="P8" s="56"/>
      <c r="Q8" s="155"/>
      <c r="R8" s="15"/>
      <c r="S8" s="15"/>
      <c r="T8" s="15"/>
      <c r="U8" s="15"/>
      <c r="V8" s="15"/>
      <c r="W8" s="156"/>
    </row>
    <row r="9" spans="1:23" ht="24" customHeight="1">
      <c r="A9" s="188" t="s">
        <v>238</v>
      </c>
      <c r="B9" s="181"/>
      <c r="C9" s="182"/>
      <c r="D9" s="172"/>
      <c r="E9" s="176"/>
      <c r="F9" s="15"/>
      <c r="G9" s="156"/>
      <c r="H9" s="56"/>
      <c r="I9" s="188" t="s">
        <v>238</v>
      </c>
      <c r="J9" s="182"/>
      <c r="K9" s="182"/>
      <c r="L9" s="172"/>
      <c r="M9" s="172"/>
      <c r="N9" s="15"/>
      <c r="O9" s="156"/>
      <c r="P9" s="56"/>
      <c r="Q9" s="188" t="s">
        <v>238</v>
      </c>
      <c r="R9" s="182"/>
      <c r="S9" s="182"/>
      <c r="T9" s="172"/>
      <c r="U9" s="172"/>
      <c r="V9" s="15"/>
      <c r="W9" s="156"/>
    </row>
    <row r="10" spans="1:23" ht="9.75" customHeight="1" thickBot="1">
      <c r="A10" s="157"/>
      <c r="B10" s="48"/>
      <c r="C10" s="48"/>
      <c r="D10" s="48"/>
      <c r="E10" s="48"/>
      <c r="F10" s="48"/>
      <c r="G10" s="158"/>
      <c r="H10" s="56"/>
      <c r="I10" s="157"/>
      <c r="J10" s="48"/>
      <c r="K10" s="48"/>
      <c r="L10" s="48"/>
      <c r="M10" s="48"/>
      <c r="N10" s="48"/>
      <c r="O10" s="158"/>
      <c r="P10" s="56"/>
      <c r="Q10" s="157"/>
      <c r="R10" s="48"/>
      <c r="S10" s="48"/>
      <c r="T10" s="48"/>
      <c r="U10" s="48"/>
      <c r="V10" s="48"/>
      <c r="W10" s="158"/>
    </row>
    <row r="11" spans="8:16" ht="9.75" customHeight="1" thickBot="1">
      <c r="H11" s="171"/>
      <c r="P11" s="171"/>
    </row>
    <row r="12" spans="1:23" ht="12.75">
      <c r="A12" s="152"/>
      <c r="B12" s="153"/>
      <c r="C12" s="153"/>
      <c r="D12" s="153"/>
      <c r="E12" s="153"/>
      <c r="F12" s="153"/>
      <c r="G12" s="154"/>
      <c r="H12" s="56"/>
      <c r="I12" s="152"/>
      <c r="J12" s="153"/>
      <c r="K12" s="153"/>
      <c r="L12" s="153"/>
      <c r="M12" s="153"/>
      <c r="N12" s="153"/>
      <c r="O12" s="154"/>
      <c r="P12" s="56"/>
      <c r="Q12" s="152"/>
      <c r="R12" s="153"/>
      <c r="S12" s="153"/>
      <c r="T12" s="153"/>
      <c r="U12" s="153"/>
      <c r="V12" s="153"/>
      <c r="W12" s="154"/>
    </row>
    <row r="13" spans="1:23" ht="22.5">
      <c r="A13" s="168" t="s">
        <v>255</v>
      </c>
      <c r="B13" s="159"/>
      <c r="C13" s="159"/>
      <c r="D13" s="159"/>
      <c r="E13" s="15"/>
      <c r="F13" s="15"/>
      <c r="G13" s="156"/>
      <c r="H13" s="56"/>
      <c r="I13" s="168" t="s">
        <v>255</v>
      </c>
      <c r="J13" s="159"/>
      <c r="K13" s="159"/>
      <c r="L13" s="159"/>
      <c r="M13" s="15"/>
      <c r="N13" s="15"/>
      <c r="O13" s="156"/>
      <c r="P13" s="56"/>
      <c r="Q13" s="168" t="s">
        <v>255</v>
      </c>
      <c r="R13" s="159"/>
      <c r="S13" s="159"/>
      <c r="T13" s="159"/>
      <c r="U13" s="15"/>
      <c r="V13" s="15"/>
      <c r="W13" s="156"/>
    </row>
    <row r="14" spans="1:23" ht="12.75">
      <c r="A14" s="155"/>
      <c r="B14" s="15"/>
      <c r="C14" s="15"/>
      <c r="D14" s="15"/>
      <c r="E14" s="15"/>
      <c r="F14" s="15"/>
      <c r="G14" s="156"/>
      <c r="H14" s="56"/>
      <c r="I14" s="155"/>
      <c r="J14" s="15"/>
      <c r="K14" s="15"/>
      <c r="L14" s="15"/>
      <c r="M14" s="15"/>
      <c r="N14" s="15"/>
      <c r="O14" s="156"/>
      <c r="P14" s="56"/>
      <c r="Q14" s="155"/>
      <c r="R14" s="15"/>
      <c r="S14" s="15"/>
      <c r="T14" s="15"/>
      <c r="U14" s="15"/>
      <c r="V14" s="15"/>
      <c r="W14" s="156"/>
    </row>
    <row r="15" spans="1:23" ht="26.25" customHeight="1">
      <c r="A15" s="177" t="e">
        <f>#REF!</f>
        <v>#REF!</v>
      </c>
      <c r="B15" s="190" t="str">
        <f>VLOOKUP($G15,Deelnemers!$A$3:$G132,7,FALSE)</f>
        <v>*</v>
      </c>
      <c r="C15" s="15"/>
      <c r="D15" s="15"/>
      <c r="E15" s="164"/>
      <c r="F15" s="165" t="s">
        <v>189</v>
      </c>
      <c r="G15" s="163">
        <v>4</v>
      </c>
      <c r="H15" s="166"/>
      <c r="I15" s="178"/>
      <c r="J15" s="190" t="str">
        <f>VLOOKUP($O15,Deelnemers!$A$3:$G132,7,FALSE)</f>
        <v>*</v>
      </c>
      <c r="K15" s="15"/>
      <c r="L15" s="15"/>
      <c r="M15" s="164"/>
      <c r="N15" s="165" t="s">
        <v>189</v>
      </c>
      <c r="O15" s="163">
        <v>5</v>
      </c>
      <c r="P15" s="166"/>
      <c r="Q15" s="177" t="e">
        <f>#REF!</f>
        <v>#REF!</v>
      </c>
      <c r="R15" s="190" t="str">
        <f>VLOOKUP($W15,Deelnemers!$A$3:$G132,7,FALSE)</f>
        <v>*</v>
      </c>
      <c r="S15" s="15"/>
      <c r="T15" s="15"/>
      <c r="U15" s="164"/>
      <c r="V15" s="165" t="s">
        <v>189</v>
      </c>
      <c r="W15" s="163">
        <v>6</v>
      </c>
    </row>
    <row r="16" spans="1:23" ht="18.75" customHeight="1">
      <c r="A16" s="187" t="s">
        <v>236</v>
      </c>
      <c r="B16" s="161"/>
      <c r="C16" s="161" t="str">
        <f>VLOOKUP($G15,Deelnemers!$A$3:$E$128,2,FALSE)</f>
        <v>Zuidhof Sjaak</v>
      </c>
      <c r="D16" s="161"/>
      <c r="E16" s="15"/>
      <c r="F16" s="15"/>
      <c r="G16" s="204" t="str">
        <f>VLOOKUP($G15,Deelnemers!$A$3:$E$128,5,FALSE)</f>
        <v>veteraan</v>
      </c>
      <c r="H16" s="167"/>
      <c r="I16" s="187" t="s">
        <v>236</v>
      </c>
      <c r="J16" s="161"/>
      <c r="K16" s="161" t="str">
        <f>VLOOKUP($O15,Deelnemers!$A$3:$E$128,2,FALSE)</f>
        <v>Van den Bogaert Werner</v>
      </c>
      <c r="L16" s="161"/>
      <c r="M16" s="15"/>
      <c r="N16" s="15"/>
      <c r="O16" s="204" t="str">
        <f>VLOOKUP($O15,Deelnemers!$A$3:$E$128,5,FALSE)</f>
        <v>senior</v>
      </c>
      <c r="P16" s="167"/>
      <c r="Q16" s="187" t="s">
        <v>236</v>
      </c>
      <c r="R16" s="161"/>
      <c r="S16" s="161" t="str">
        <f>VLOOKUP($W15,Deelnemers!$A$3:$E$128,2,FALSE)</f>
        <v>Thybaert Freddy</v>
      </c>
      <c r="T16" s="161"/>
      <c r="U16" s="15"/>
      <c r="V16" s="15"/>
      <c r="W16" s="204" t="str">
        <f>VLOOKUP($W15,Deelnemers!$A$3:$E$128,5,FALSE)</f>
        <v>veteraan</v>
      </c>
    </row>
    <row r="17" spans="1:23" ht="12.75">
      <c r="A17" s="155"/>
      <c r="B17" s="15"/>
      <c r="C17" s="15"/>
      <c r="D17" s="15"/>
      <c r="E17" s="15"/>
      <c r="F17" s="15"/>
      <c r="G17" s="156"/>
      <c r="H17" s="56"/>
      <c r="I17" s="155"/>
      <c r="J17" s="15"/>
      <c r="K17" s="15"/>
      <c r="L17" s="15"/>
      <c r="M17" s="15"/>
      <c r="N17" s="15"/>
      <c r="O17" s="156"/>
      <c r="P17" s="56"/>
      <c r="Q17" s="155"/>
      <c r="R17" s="15"/>
      <c r="S17" s="15"/>
      <c r="T17" s="15"/>
      <c r="U17" s="15"/>
      <c r="V17" s="15"/>
      <c r="W17" s="156"/>
    </row>
    <row r="18" spans="1:23" ht="17.25" customHeight="1">
      <c r="A18" s="187" t="s">
        <v>237</v>
      </c>
      <c r="B18" s="161"/>
      <c r="C18" s="161" t="str">
        <f>VLOOKUP($G15,Deelnemers!$A$3:$E$128,4,FALSE)</f>
        <v>EZV Zemst A</v>
      </c>
      <c r="D18" s="161"/>
      <c r="E18" s="15"/>
      <c r="F18" s="15"/>
      <c r="G18" s="192" t="str">
        <f>VLOOKUP($G15,Deelnemers!$A$3:$E$128,3,FALSE)</f>
        <v>T01</v>
      </c>
      <c r="H18" s="56"/>
      <c r="I18" s="187" t="s">
        <v>237</v>
      </c>
      <c r="J18" s="161"/>
      <c r="K18" s="161" t="str">
        <f>VLOOKUP($O15,Deelnemers!$A$3:$E$128,4,FALSE)</f>
        <v>EZV Zemst A</v>
      </c>
      <c r="L18" s="161"/>
      <c r="M18" s="15"/>
      <c r="N18" s="15"/>
      <c r="O18" s="192" t="str">
        <f>VLOOKUP($O15,Deelnemers!$A$3:$E$128,3,FALSE)</f>
        <v>T01</v>
      </c>
      <c r="P18" s="56"/>
      <c r="Q18" s="187" t="s">
        <v>237</v>
      </c>
      <c r="R18" s="161"/>
      <c r="S18" s="161" t="str">
        <f>VLOOKUP($W15,Deelnemers!$A$3:$E$128,4,FALSE)</f>
        <v>EZV Zemst </v>
      </c>
      <c r="T18" s="161"/>
      <c r="U18" s="15"/>
      <c r="V18" s="15"/>
      <c r="W18" s="192">
        <f>VLOOKUP($W15,Deelnemers!$A$3:$E$128,3,FALSE)</f>
        <v>0</v>
      </c>
    </row>
    <row r="19" spans="1:23" ht="12.75">
      <c r="A19" s="155"/>
      <c r="B19" s="15"/>
      <c r="C19" s="15"/>
      <c r="D19" s="15"/>
      <c r="E19" s="15"/>
      <c r="F19" s="15"/>
      <c r="G19" s="156"/>
      <c r="H19" s="56"/>
      <c r="I19" s="155"/>
      <c r="J19" s="15"/>
      <c r="K19" s="15"/>
      <c r="L19" s="15"/>
      <c r="M19" s="15"/>
      <c r="N19" s="15"/>
      <c r="O19" s="156"/>
      <c r="P19" s="56"/>
      <c r="Q19" s="155"/>
      <c r="R19" s="15"/>
      <c r="S19" s="15"/>
      <c r="T19" s="15"/>
      <c r="U19" s="15"/>
      <c r="V19" s="15"/>
      <c r="W19" s="156"/>
    </row>
    <row r="20" spans="1:23" ht="24" customHeight="1">
      <c r="A20" s="188" t="s">
        <v>238</v>
      </c>
      <c r="B20" s="181"/>
      <c r="C20" s="182"/>
      <c r="D20" s="172"/>
      <c r="E20" s="176"/>
      <c r="F20" s="15"/>
      <c r="G20" s="156"/>
      <c r="H20" s="56"/>
      <c r="I20" s="188" t="s">
        <v>238</v>
      </c>
      <c r="J20" s="182"/>
      <c r="K20" s="203"/>
      <c r="L20" s="172"/>
      <c r="M20" s="172"/>
      <c r="N20" s="15"/>
      <c r="O20" s="156"/>
      <c r="P20" s="56"/>
      <c r="Q20" s="188" t="s">
        <v>238</v>
      </c>
      <c r="R20" s="182"/>
      <c r="S20" s="182"/>
      <c r="T20" s="172"/>
      <c r="U20" s="172"/>
      <c r="V20" s="15"/>
      <c r="W20" s="156"/>
    </row>
    <row r="21" spans="1:23" ht="9.75" customHeight="1" thickBot="1">
      <c r="A21" s="157"/>
      <c r="B21" s="48"/>
      <c r="C21" s="48"/>
      <c r="D21" s="48"/>
      <c r="E21" s="48"/>
      <c r="F21" s="48"/>
      <c r="G21" s="158"/>
      <c r="H21" s="56"/>
      <c r="I21" s="157"/>
      <c r="J21" s="48"/>
      <c r="K21" s="48"/>
      <c r="L21" s="48"/>
      <c r="M21" s="48"/>
      <c r="N21" s="48"/>
      <c r="O21" s="158"/>
      <c r="P21" s="56"/>
      <c r="Q21" s="157"/>
      <c r="R21" s="48"/>
      <c r="S21" s="48"/>
      <c r="T21" s="48"/>
      <c r="U21" s="48"/>
      <c r="V21" s="48"/>
      <c r="W21" s="158"/>
    </row>
    <row r="22" spans="1:22" ht="9.75" customHeight="1" thickBo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</row>
    <row r="23" spans="1:23" ht="12.75">
      <c r="A23" s="152"/>
      <c r="B23" s="153"/>
      <c r="C23" s="153"/>
      <c r="D23" s="153"/>
      <c r="E23" s="153"/>
      <c r="F23" s="153"/>
      <c r="G23" s="154"/>
      <c r="H23" s="56"/>
      <c r="I23" s="152"/>
      <c r="J23" s="153"/>
      <c r="K23" s="153"/>
      <c r="L23" s="153"/>
      <c r="M23" s="153"/>
      <c r="N23" s="153"/>
      <c r="O23" s="154"/>
      <c r="P23" s="56"/>
      <c r="Q23" s="152"/>
      <c r="R23" s="153"/>
      <c r="S23" s="153"/>
      <c r="T23" s="153"/>
      <c r="U23" s="153"/>
      <c r="V23" s="153"/>
      <c r="W23" s="154"/>
    </row>
    <row r="24" spans="1:23" ht="22.5">
      <c r="A24" s="168" t="s">
        <v>255</v>
      </c>
      <c r="B24" s="159"/>
      <c r="C24" s="159"/>
      <c r="D24" s="159"/>
      <c r="E24" s="15"/>
      <c r="F24" s="15"/>
      <c r="G24" s="156"/>
      <c r="H24" s="56"/>
      <c r="I24" s="168" t="s">
        <v>255</v>
      </c>
      <c r="J24" s="159"/>
      <c r="K24" s="159"/>
      <c r="L24" s="159"/>
      <c r="M24" s="15"/>
      <c r="N24" s="15"/>
      <c r="O24" s="156"/>
      <c r="P24" s="56"/>
      <c r="Q24" s="168" t="s">
        <v>255</v>
      </c>
      <c r="R24" s="159"/>
      <c r="S24" s="159"/>
      <c r="T24" s="159"/>
      <c r="U24" s="15"/>
      <c r="V24" s="15"/>
      <c r="W24" s="156"/>
    </row>
    <row r="25" spans="1:23" ht="12.75">
      <c r="A25" s="155"/>
      <c r="B25" s="15"/>
      <c r="C25" s="15"/>
      <c r="D25" s="15"/>
      <c r="E25" s="15"/>
      <c r="F25" s="15"/>
      <c r="G25" s="156"/>
      <c r="H25" s="56"/>
      <c r="I25" s="155"/>
      <c r="J25" s="15"/>
      <c r="K25" s="15"/>
      <c r="L25" s="15"/>
      <c r="M25" s="15"/>
      <c r="N25" s="15"/>
      <c r="O25" s="156"/>
      <c r="P25" s="56"/>
      <c r="Q25" s="155"/>
      <c r="R25" s="15"/>
      <c r="S25" s="15"/>
      <c r="T25" s="15"/>
      <c r="U25" s="15"/>
      <c r="V25" s="15"/>
      <c r="W25" s="156"/>
    </row>
    <row r="26" spans="1:23" ht="26.25" customHeight="1">
      <c r="A26" s="177" t="e">
        <f>#REF!</f>
        <v>#REF!</v>
      </c>
      <c r="B26" s="190" t="str">
        <f>VLOOKUP($G26,Deelnemers!$A$3:$G132,7,FALSE)</f>
        <v>S</v>
      </c>
      <c r="C26" s="15"/>
      <c r="D26" s="15"/>
      <c r="E26" s="164"/>
      <c r="F26" s="165" t="s">
        <v>189</v>
      </c>
      <c r="G26" s="163">
        <v>7</v>
      </c>
      <c r="H26" s="166"/>
      <c r="I26" s="178"/>
      <c r="J26" s="190" t="str">
        <f>VLOOKUP($O26,Deelnemers!$A$3:$G132,7,FALSE)</f>
        <v>*</v>
      </c>
      <c r="K26" s="15"/>
      <c r="L26" s="15"/>
      <c r="M26" s="164"/>
      <c r="N26" s="165" t="s">
        <v>189</v>
      </c>
      <c r="O26" s="163">
        <v>8</v>
      </c>
      <c r="P26" s="166"/>
      <c r="Q26" s="177" t="e">
        <f>#REF!</f>
        <v>#REF!</v>
      </c>
      <c r="R26" s="190" t="str">
        <f>VLOOKUP($W26,Deelnemers!$A$3:$G132,7,FALSE)</f>
        <v>*</v>
      </c>
      <c r="S26" s="15"/>
      <c r="T26" s="15"/>
      <c r="U26" s="164"/>
      <c r="V26" s="165" t="s">
        <v>189</v>
      </c>
      <c r="W26" s="163">
        <v>9</v>
      </c>
    </row>
    <row r="27" spans="1:23" ht="18.75" customHeight="1">
      <c r="A27" s="187" t="s">
        <v>236</v>
      </c>
      <c r="B27" s="161"/>
      <c r="C27" s="161" t="str">
        <f>VLOOKUP($G26,Deelnemers!$A$3:$E$128,2,FALSE)</f>
        <v>Aspeslag Jan</v>
      </c>
      <c r="D27" s="161"/>
      <c r="E27" s="15"/>
      <c r="F27" s="15"/>
      <c r="G27" s="204" t="str">
        <f>VLOOKUP($G26,Deelnemers!$A$3:$E$128,5,FALSE)</f>
        <v>veteraan</v>
      </c>
      <c r="H27" s="167"/>
      <c r="I27" s="187" t="s">
        <v>236</v>
      </c>
      <c r="J27" s="161"/>
      <c r="K27" s="161" t="str">
        <f>VLOOKUP($O26,Deelnemers!$A$3:$E$128,2,FALSE)</f>
        <v>Buls Wilfried</v>
      </c>
      <c r="L27" s="161"/>
      <c r="M27" s="15"/>
      <c r="N27" s="15"/>
      <c r="O27" s="204" t="str">
        <f>VLOOKUP($O26,Deelnemers!$A$3:$E$128,5,FALSE)</f>
        <v>veteraan</v>
      </c>
      <c r="P27" s="167"/>
      <c r="Q27" s="187" t="s">
        <v>236</v>
      </c>
      <c r="R27" s="161"/>
      <c r="S27" s="161" t="str">
        <f>VLOOKUP($W26,Deelnemers!$A$3:$E$128,2,FALSE)</f>
        <v>Mertens Kurt</v>
      </c>
      <c r="T27" s="161"/>
      <c r="U27" s="15"/>
      <c r="V27" s="15"/>
      <c r="W27" s="204" t="str">
        <f>VLOOKUP($W26,Deelnemers!$A$3:$E$128,5,FALSE)</f>
        <v>senior</v>
      </c>
    </row>
    <row r="28" spans="1:23" ht="12.75">
      <c r="A28" s="155"/>
      <c r="B28" s="15"/>
      <c r="C28" s="15"/>
      <c r="D28" s="15"/>
      <c r="E28" s="15"/>
      <c r="F28" s="15"/>
      <c r="G28" s="156"/>
      <c r="H28" s="56"/>
      <c r="I28" s="155"/>
      <c r="J28" s="15"/>
      <c r="K28" s="15"/>
      <c r="L28" s="15"/>
      <c r="M28" s="15"/>
      <c r="N28" s="15"/>
      <c r="O28" s="156"/>
      <c r="P28" s="56"/>
      <c r="Q28" s="155"/>
      <c r="R28" s="15"/>
      <c r="S28" s="15"/>
      <c r="T28" s="15"/>
      <c r="U28" s="15"/>
      <c r="V28" s="15"/>
      <c r="W28" s="156"/>
    </row>
    <row r="29" spans="1:23" ht="17.25" customHeight="1">
      <c r="A29" s="187" t="s">
        <v>237</v>
      </c>
      <c r="B29" s="161"/>
      <c r="C29" s="161" t="str">
        <f>VLOOKUP($G26,Deelnemers!$A$3:$E$128,4,FALSE)</f>
        <v>Tubertini België A</v>
      </c>
      <c r="D29" s="161"/>
      <c r="E29" s="15"/>
      <c r="F29" s="15"/>
      <c r="G29" s="192" t="str">
        <f>VLOOKUP($G26,Deelnemers!$A$3:$E$128,3,FALSE)</f>
        <v>T02</v>
      </c>
      <c r="H29" s="56"/>
      <c r="I29" s="187" t="s">
        <v>237</v>
      </c>
      <c r="J29" s="161"/>
      <c r="K29" s="161" t="str">
        <f>VLOOKUP($O26,Deelnemers!$A$3:$E$128,4,FALSE)</f>
        <v>Tubertini België A</v>
      </c>
      <c r="L29" s="161"/>
      <c r="M29" s="15"/>
      <c r="N29" s="15"/>
      <c r="O29" s="192" t="str">
        <f>VLOOKUP($O26,Deelnemers!$A$3:$E$128,3,FALSE)</f>
        <v>T02</v>
      </c>
      <c r="P29" s="56"/>
      <c r="Q29" s="187" t="s">
        <v>237</v>
      </c>
      <c r="R29" s="161"/>
      <c r="S29" s="161" t="str">
        <f>VLOOKUP($W26,Deelnemers!$A$3:$E$128,4,FALSE)</f>
        <v>Tubertini België A</v>
      </c>
      <c r="T29" s="161"/>
      <c r="U29" s="15"/>
      <c r="V29" s="15"/>
      <c r="W29" s="192" t="str">
        <f>VLOOKUP($W26,Deelnemers!$A$3:$E$128,3,FALSE)</f>
        <v>T02</v>
      </c>
    </row>
    <row r="30" spans="1:23" ht="12.75">
      <c r="A30" s="155"/>
      <c r="B30" s="15"/>
      <c r="C30" s="15"/>
      <c r="D30" s="15"/>
      <c r="E30" s="15"/>
      <c r="F30" s="15"/>
      <c r="G30" s="156"/>
      <c r="H30" s="56"/>
      <c r="I30" s="155"/>
      <c r="J30" s="15"/>
      <c r="K30" s="15"/>
      <c r="L30" s="15"/>
      <c r="M30" s="15"/>
      <c r="N30" s="15"/>
      <c r="O30" s="156"/>
      <c r="P30" s="56"/>
      <c r="Q30" s="155"/>
      <c r="R30" s="15"/>
      <c r="S30" s="15"/>
      <c r="T30" s="15"/>
      <c r="U30" s="15"/>
      <c r="V30" s="15"/>
      <c r="W30" s="156"/>
    </row>
    <row r="31" spans="1:23" ht="24" customHeight="1">
      <c r="A31" s="188" t="s">
        <v>238</v>
      </c>
      <c r="B31" s="181"/>
      <c r="C31" s="182"/>
      <c r="D31" s="172"/>
      <c r="E31" s="176"/>
      <c r="F31" s="15"/>
      <c r="G31" s="156"/>
      <c r="H31" s="56"/>
      <c r="I31" s="188" t="s">
        <v>238</v>
      </c>
      <c r="J31" s="182"/>
      <c r="K31" s="182"/>
      <c r="L31" s="172"/>
      <c r="M31" s="172"/>
      <c r="N31" s="15"/>
      <c r="O31" s="156"/>
      <c r="P31" s="56"/>
      <c r="Q31" s="188" t="s">
        <v>238</v>
      </c>
      <c r="R31" s="182"/>
      <c r="S31" s="182"/>
      <c r="T31" s="172"/>
      <c r="U31" s="172"/>
      <c r="V31" s="15"/>
      <c r="W31" s="156"/>
    </row>
    <row r="32" spans="1:23" ht="9.75" customHeight="1" thickBot="1">
      <c r="A32" s="157"/>
      <c r="B32" s="48"/>
      <c r="C32" s="48"/>
      <c r="D32" s="48"/>
      <c r="E32" s="48"/>
      <c r="F32" s="48"/>
      <c r="G32" s="158"/>
      <c r="H32" s="56"/>
      <c r="I32" s="157"/>
      <c r="J32" s="48"/>
      <c r="K32" s="48"/>
      <c r="L32" s="48"/>
      <c r="M32" s="48"/>
      <c r="N32" s="48"/>
      <c r="O32" s="158"/>
      <c r="P32" s="56"/>
      <c r="Q32" s="157"/>
      <c r="R32" s="48"/>
      <c r="S32" s="48"/>
      <c r="T32" s="48"/>
      <c r="U32" s="48"/>
      <c r="V32" s="48"/>
      <c r="W32" s="158"/>
    </row>
    <row r="33" spans="8:16" ht="9.75" customHeight="1" thickBot="1">
      <c r="H33" s="171"/>
      <c r="P33" s="171"/>
    </row>
    <row r="34" spans="1:23" ht="12.75">
      <c r="A34" s="152"/>
      <c r="B34" s="153"/>
      <c r="C34" s="153"/>
      <c r="D34" s="153"/>
      <c r="E34" s="153"/>
      <c r="F34" s="153"/>
      <c r="G34" s="154"/>
      <c r="H34" s="56"/>
      <c r="I34" s="152"/>
      <c r="J34" s="153"/>
      <c r="K34" s="153"/>
      <c r="L34" s="153"/>
      <c r="M34" s="153"/>
      <c r="N34" s="153"/>
      <c r="O34" s="154"/>
      <c r="P34" s="56"/>
      <c r="Q34" s="152"/>
      <c r="R34" s="153"/>
      <c r="S34" s="153"/>
      <c r="T34" s="153"/>
      <c r="U34" s="153"/>
      <c r="V34" s="153"/>
      <c r="W34" s="154"/>
    </row>
    <row r="35" spans="1:23" ht="22.5">
      <c r="A35" s="168" t="s">
        <v>255</v>
      </c>
      <c r="B35" s="159"/>
      <c r="C35" s="159"/>
      <c r="D35" s="159"/>
      <c r="E35" s="15"/>
      <c r="F35" s="15"/>
      <c r="G35" s="156"/>
      <c r="H35" s="56"/>
      <c r="I35" s="168" t="s">
        <v>255</v>
      </c>
      <c r="J35" s="159"/>
      <c r="K35" s="159"/>
      <c r="L35" s="159"/>
      <c r="M35" s="15"/>
      <c r="N35" s="15"/>
      <c r="O35" s="156"/>
      <c r="P35" s="56"/>
      <c r="Q35" s="168" t="s">
        <v>255</v>
      </c>
      <c r="R35" s="159"/>
      <c r="S35" s="159"/>
      <c r="T35" s="159"/>
      <c r="U35" s="15"/>
      <c r="V35" s="15"/>
      <c r="W35" s="156"/>
    </row>
    <row r="36" spans="1:23" ht="12.75">
      <c r="A36" s="155"/>
      <c r="B36" s="15"/>
      <c r="C36" s="15"/>
      <c r="D36" s="15"/>
      <c r="E36" s="15"/>
      <c r="F36" s="15"/>
      <c r="G36" s="156"/>
      <c r="H36" s="56"/>
      <c r="I36" s="155"/>
      <c r="J36" s="15"/>
      <c r="K36" s="15"/>
      <c r="L36" s="15"/>
      <c r="M36" s="15"/>
      <c r="N36" s="15"/>
      <c r="O36" s="156"/>
      <c r="P36" s="56"/>
      <c r="Q36" s="155"/>
      <c r="R36" s="15"/>
      <c r="S36" s="15"/>
      <c r="T36" s="15"/>
      <c r="U36" s="15"/>
      <c r="V36" s="15"/>
      <c r="W36" s="156"/>
    </row>
    <row r="37" spans="1:23" ht="26.25" customHeight="1">
      <c r="A37" s="177" t="e">
        <f>#REF!</f>
        <v>#REF!</v>
      </c>
      <c r="B37" s="190" t="str">
        <f>VLOOKUP($G37,Deelnemers!$A$3:$G141,7,FALSE)</f>
        <v>*</v>
      </c>
      <c r="C37" s="15"/>
      <c r="D37" s="15"/>
      <c r="E37" s="164"/>
      <c r="F37" s="165" t="s">
        <v>189</v>
      </c>
      <c r="G37" s="163">
        <v>10</v>
      </c>
      <c r="H37" s="166"/>
      <c r="I37" s="178"/>
      <c r="J37" s="190" t="str">
        <f>VLOOKUP($O37,Deelnemers!$A$3:$G141,7,FALSE)</f>
        <v>S</v>
      </c>
      <c r="K37" s="15"/>
      <c r="L37" s="15"/>
      <c r="M37" s="164"/>
      <c r="N37" s="165" t="s">
        <v>189</v>
      </c>
      <c r="O37" s="163">
        <v>11</v>
      </c>
      <c r="P37" s="166"/>
      <c r="Q37" s="177" t="e">
        <f>#REF!</f>
        <v>#REF!</v>
      </c>
      <c r="R37" s="190" t="str">
        <f>VLOOKUP($W37,Deelnemers!$A$3:$G141,7,FALSE)</f>
        <v>*</v>
      </c>
      <c r="S37" s="15"/>
      <c r="T37" s="15"/>
      <c r="U37" s="164"/>
      <c r="V37" s="165" t="s">
        <v>189</v>
      </c>
      <c r="W37" s="163">
        <v>12</v>
      </c>
    </row>
    <row r="38" spans="1:23" ht="18.75" customHeight="1">
      <c r="A38" s="187" t="s">
        <v>236</v>
      </c>
      <c r="B38" s="161"/>
      <c r="C38" s="161" t="str">
        <f>VLOOKUP($G37,Deelnemers!$A$3:$E$128,2,FALSE)</f>
        <v>Ruys Stefan</v>
      </c>
      <c r="D38" s="161"/>
      <c r="E38" s="15"/>
      <c r="F38" s="15"/>
      <c r="G38" s="204" t="str">
        <f>VLOOKUP($G37,Deelnemers!$A$3:$E$128,5,FALSE)</f>
        <v>veteraan</v>
      </c>
      <c r="H38" s="167"/>
      <c r="I38" s="187" t="s">
        <v>236</v>
      </c>
      <c r="J38" s="161"/>
      <c r="K38" s="161" t="str">
        <f>VLOOKUP($O37,Deelnemers!$A$3:$E$128,2,FALSE)</f>
        <v>Vanderschaeghe Peter</v>
      </c>
      <c r="L38" s="161"/>
      <c r="M38" s="15"/>
      <c r="N38" s="15"/>
      <c r="O38" s="204" t="str">
        <f>VLOOKUP($O37,Deelnemers!$A$3:$E$128,5,FALSE)</f>
        <v>senior</v>
      </c>
      <c r="P38" s="167"/>
      <c r="Q38" s="187" t="s">
        <v>236</v>
      </c>
      <c r="R38" s="161"/>
      <c r="S38" s="161" t="str">
        <f>VLOOKUP($W37,Deelnemers!$A$3:$E$128,2,FALSE)</f>
        <v>Claus Geert</v>
      </c>
      <c r="T38" s="161"/>
      <c r="U38" s="15"/>
      <c r="V38" s="15"/>
      <c r="W38" s="204" t="str">
        <f>VLOOKUP($W37,Deelnemers!$A$3:$E$128,5,FALSE)</f>
        <v>senior</v>
      </c>
    </row>
    <row r="39" spans="1:23" ht="12.75">
      <c r="A39" s="155"/>
      <c r="B39" s="15"/>
      <c r="C39" s="15"/>
      <c r="D39" s="15"/>
      <c r="E39" s="15"/>
      <c r="F39" s="15"/>
      <c r="G39" s="156"/>
      <c r="H39" s="56"/>
      <c r="I39" s="155"/>
      <c r="J39" s="15"/>
      <c r="K39" s="15"/>
      <c r="L39" s="15"/>
      <c r="M39" s="15"/>
      <c r="N39" s="15"/>
      <c r="O39" s="156"/>
      <c r="P39" s="56"/>
      <c r="Q39" s="155"/>
      <c r="R39" s="15"/>
      <c r="S39" s="15"/>
      <c r="T39" s="15"/>
      <c r="U39" s="15"/>
      <c r="V39" s="15"/>
      <c r="W39" s="156"/>
    </row>
    <row r="40" spans="1:23" ht="17.25" customHeight="1">
      <c r="A40" s="187" t="s">
        <v>237</v>
      </c>
      <c r="B40" s="161"/>
      <c r="C40" s="161" t="str">
        <f>VLOOKUP($G37,Deelnemers!$A$3:$E$128,4,FALSE)</f>
        <v>Tubertini België A</v>
      </c>
      <c r="D40" s="161"/>
      <c r="E40" s="15"/>
      <c r="F40" s="15"/>
      <c r="G40" s="192" t="str">
        <f>VLOOKUP($G37,Deelnemers!$A$3:$E$128,3,FALSE)</f>
        <v>T02</v>
      </c>
      <c r="H40" s="56"/>
      <c r="I40" s="187" t="s">
        <v>237</v>
      </c>
      <c r="J40" s="161"/>
      <c r="K40" s="161" t="str">
        <f>VLOOKUP($O37,Deelnemers!$A$3:$E$128,4,FALSE)</f>
        <v>Tubertini België A</v>
      </c>
      <c r="L40" s="161"/>
      <c r="M40" s="15"/>
      <c r="N40" s="15"/>
      <c r="O40" s="192" t="str">
        <f>VLOOKUP($O37,Deelnemers!$A$3:$E$128,3,FALSE)</f>
        <v>T02</v>
      </c>
      <c r="P40" s="56"/>
      <c r="Q40" s="187" t="s">
        <v>237</v>
      </c>
      <c r="R40" s="161"/>
      <c r="S40" s="161" t="str">
        <f>VLOOKUP($W37,Deelnemers!$A$3:$E$128,4,FALSE)</f>
        <v>Tubertini België </v>
      </c>
      <c r="T40" s="161"/>
      <c r="U40" s="15"/>
      <c r="V40" s="15"/>
      <c r="W40" s="192">
        <f>VLOOKUP($W37,Deelnemers!$A$3:$E$128,3,FALSE)</f>
        <v>0</v>
      </c>
    </row>
    <row r="41" spans="1:23" ht="12.75">
      <c r="A41" s="155"/>
      <c r="B41" s="15"/>
      <c r="C41" s="15"/>
      <c r="D41" s="15"/>
      <c r="E41" s="15"/>
      <c r="F41" s="15"/>
      <c r="G41" s="156"/>
      <c r="H41" s="56"/>
      <c r="I41" s="155"/>
      <c r="J41" s="15"/>
      <c r="K41" s="15"/>
      <c r="L41" s="15"/>
      <c r="M41" s="15"/>
      <c r="N41" s="15"/>
      <c r="O41" s="156"/>
      <c r="P41" s="56"/>
      <c r="Q41" s="155"/>
      <c r="R41" s="15"/>
      <c r="S41" s="15"/>
      <c r="T41" s="15"/>
      <c r="U41" s="15"/>
      <c r="V41" s="15"/>
      <c r="W41" s="156"/>
    </row>
    <row r="42" spans="1:23" ht="24" customHeight="1">
      <c r="A42" s="188" t="s">
        <v>238</v>
      </c>
      <c r="B42" s="181"/>
      <c r="C42" s="182"/>
      <c r="D42" s="172"/>
      <c r="E42" s="176"/>
      <c r="F42" s="15"/>
      <c r="G42" s="156"/>
      <c r="H42" s="56"/>
      <c r="I42" s="188" t="s">
        <v>238</v>
      </c>
      <c r="J42" s="182"/>
      <c r="K42" s="182"/>
      <c r="L42" s="172"/>
      <c r="M42" s="172"/>
      <c r="N42" s="15"/>
      <c r="O42" s="156"/>
      <c r="P42" s="56"/>
      <c r="Q42" s="188" t="s">
        <v>238</v>
      </c>
      <c r="R42" s="182"/>
      <c r="S42" s="182"/>
      <c r="T42" s="172"/>
      <c r="U42" s="172"/>
      <c r="V42" s="15"/>
      <c r="W42" s="156"/>
    </row>
    <row r="43" spans="1:23" ht="9.75" customHeight="1" thickBot="1">
      <c r="A43" s="157"/>
      <c r="B43" s="48"/>
      <c r="C43" s="48"/>
      <c r="D43" s="48"/>
      <c r="E43" s="48"/>
      <c r="F43" s="48"/>
      <c r="G43" s="158"/>
      <c r="H43" s="56"/>
      <c r="I43" s="157"/>
      <c r="J43" s="48"/>
      <c r="K43" s="48"/>
      <c r="L43" s="48"/>
      <c r="M43" s="48"/>
      <c r="N43" s="48"/>
      <c r="O43" s="158"/>
      <c r="P43" s="56"/>
      <c r="Q43" s="157"/>
      <c r="R43" s="48"/>
      <c r="S43" s="48"/>
      <c r="T43" s="48"/>
      <c r="U43" s="48"/>
      <c r="V43" s="48"/>
      <c r="W43" s="158"/>
    </row>
    <row r="44" spans="1:22" ht="9.75" customHeight="1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</row>
    <row r="45" spans="1:23" ht="12.75">
      <c r="A45" s="152"/>
      <c r="B45" s="153"/>
      <c r="C45" s="153"/>
      <c r="D45" s="153"/>
      <c r="E45" s="153"/>
      <c r="F45" s="153"/>
      <c r="G45" s="154"/>
      <c r="H45" s="56"/>
      <c r="I45" s="152"/>
      <c r="J45" s="153"/>
      <c r="K45" s="153"/>
      <c r="L45" s="153"/>
      <c r="M45" s="153"/>
      <c r="N45" s="153"/>
      <c r="O45" s="154"/>
      <c r="P45" s="56"/>
      <c r="Q45" s="152"/>
      <c r="R45" s="153"/>
      <c r="S45" s="153"/>
      <c r="T45" s="153"/>
      <c r="U45" s="153"/>
      <c r="V45" s="153"/>
      <c r="W45" s="154"/>
    </row>
    <row r="46" spans="1:23" ht="22.5">
      <c r="A46" s="168" t="s">
        <v>255</v>
      </c>
      <c r="B46" s="159"/>
      <c r="C46" s="159"/>
      <c r="D46" s="159"/>
      <c r="E46" s="15"/>
      <c r="F46" s="15"/>
      <c r="G46" s="156"/>
      <c r="H46" s="56"/>
      <c r="I46" s="168" t="s">
        <v>255</v>
      </c>
      <c r="J46" s="159"/>
      <c r="K46" s="159"/>
      <c r="L46" s="159"/>
      <c r="M46" s="15"/>
      <c r="N46" s="15"/>
      <c r="O46" s="156"/>
      <c r="P46" s="56"/>
      <c r="Q46" s="168" t="s">
        <v>255</v>
      </c>
      <c r="R46" s="159"/>
      <c r="S46" s="159"/>
      <c r="T46" s="159"/>
      <c r="U46" s="15"/>
      <c r="V46" s="15"/>
      <c r="W46" s="156"/>
    </row>
    <row r="47" spans="1:23" ht="12.75">
      <c r="A47" s="155"/>
      <c r="B47" s="15"/>
      <c r="C47" s="15"/>
      <c r="D47" s="15"/>
      <c r="E47" s="15"/>
      <c r="F47" s="15"/>
      <c r="G47" s="156"/>
      <c r="H47" s="56"/>
      <c r="I47" s="155"/>
      <c r="J47" s="15"/>
      <c r="K47" s="15"/>
      <c r="L47" s="15"/>
      <c r="M47" s="15"/>
      <c r="N47" s="15"/>
      <c r="O47" s="156"/>
      <c r="P47" s="56"/>
      <c r="Q47" s="155"/>
      <c r="R47" s="15"/>
      <c r="S47" s="15"/>
      <c r="T47" s="15"/>
      <c r="U47" s="15"/>
      <c r="V47" s="15"/>
      <c r="W47" s="156"/>
    </row>
    <row r="48" spans="1:23" ht="26.25" customHeight="1">
      <c r="A48" s="177" t="e">
        <f>#REF!</f>
        <v>#REF!</v>
      </c>
      <c r="B48" s="190" t="str">
        <f>VLOOKUP($G48,Deelnemers!$A$3:$G152,7,FALSE)</f>
        <v>*</v>
      </c>
      <c r="C48" s="15"/>
      <c r="D48" s="15"/>
      <c r="E48" s="164"/>
      <c r="F48" s="165" t="s">
        <v>189</v>
      </c>
      <c r="G48" s="163">
        <v>13</v>
      </c>
      <c r="H48" s="166"/>
      <c r="I48" s="178"/>
      <c r="J48" s="190" t="str">
        <f>VLOOKUP($O48,Deelnemers!$A$3:$G152,7,FALSE)</f>
        <v>*</v>
      </c>
      <c r="K48" s="15"/>
      <c r="L48" s="15"/>
      <c r="M48" s="164"/>
      <c r="N48" s="165" t="s">
        <v>189</v>
      </c>
      <c r="O48" s="163">
        <v>14</v>
      </c>
      <c r="P48" s="166"/>
      <c r="Q48" s="177" t="e">
        <f>#REF!</f>
        <v>#REF!</v>
      </c>
      <c r="R48" s="190" t="str">
        <f>VLOOKUP($W48,Deelnemers!$A$3:$G152,7,FALSE)</f>
        <v>*</v>
      </c>
      <c r="S48" s="15"/>
      <c r="T48" s="15"/>
      <c r="U48" s="164"/>
      <c r="V48" s="165" t="s">
        <v>189</v>
      </c>
      <c r="W48" s="163">
        <v>15</v>
      </c>
    </row>
    <row r="49" spans="1:23" ht="18.75" customHeight="1">
      <c r="A49" s="187" t="s">
        <v>236</v>
      </c>
      <c r="B49" s="161"/>
      <c r="C49" s="161" t="str">
        <f>VLOOKUP($G48,Deelnemers!$A$3:$E$128,2,FALSE)</f>
        <v>Leeman Luc</v>
      </c>
      <c r="D49" s="161"/>
      <c r="E49" s="15"/>
      <c r="F49" s="15"/>
      <c r="G49" s="204" t="str">
        <f>VLOOKUP($G48,Deelnemers!$A$3:$E$128,5,FALSE)</f>
        <v>senior</v>
      </c>
      <c r="H49" s="167"/>
      <c r="I49" s="187" t="s">
        <v>236</v>
      </c>
      <c r="J49" s="161"/>
      <c r="K49" s="161" t="str">
        <f>VLOOKUP($O48,Deelnemers!$A$3:$E$128,2,FALSE)</f>
        <v>Troost Pim</v>
      </c>
      <c r="L49" s="161"/>
      <c r="M49" s="15"/>
      <c r="N49" s="15"/>
      <c r="O49" s="204" t="str">
        <f>VLOOKUP($O48,Deelnemers!$A$3:$E$128,5,FALSE)</f>
        <v>senior</v>
      </c>
      <c r="P49" s="167"/>
      <c r="Q49" s="187" t="s">
        <v>236</v>
      </c>
      <c r="R49" s="161"/>
      <c r="S49" s="161" t="str">
        <f>VLOOKUP($W48,Deelnemers!$A$3:$E$128,2,FALSE)</f>
        <v>de Bruyn Geert</v>
      </c>
      <c r="T49" s="161"/>
      <c r="U49" s="15"/>
      <c r="V49" s="15"/>
      <c r="W49" s="204" t="str">
        <f>VLOOKUP($W48,Deelnemers!$A$3:$E$128,5,FALSE)</f>
        <v>veteraan</v>
      </c>
    </row>
    <row r="50" spans="1:23" ht="12.75">
      <c r="A50" s="155"/>
      <c r="B50" s="15"/>
      <c r="C50" s="15"/>
      <c r="D50" s="15"/>
      <c r="E50" s="15"/>
      <c r="F50" s="15"/>
      <c r="G50" s="156"/>
      <c r="H50" s="56"/>
      <c r="I50" s="155"/>
      <c r="J50" s="15"/>
      <c r="K50" s="15"/>
      <c r="L50" s="15"/>
      <c r="M50" s="15"/>
      <c r="N50" s="15"/>
      <c r="O50" s="156"/>
      <c r="P50" s="56"/>
      <c r="Q50" s="155"/>
      <c r="R50" s="15"/>
      <c r="S50" s="15"/>
      <c r="T50" s="15"/>
      <c r="U50" s="15"/>
      <c r="V50" s="15"/>
      <c r="W50" s="156"/>
    </row>
    <row r="51" spans="1:23" ht="17.25" customHeight="1">
      <c r="A51" s="187" t="s">
        <v>237</v>
      </c>
      <c r="B51" s="161"/>
      <c r="C51" s="161" t="str">
        <f>VLOOKUP($G48,Deelnemers!$A$3:$E$128,4,FALSE)</f>
        <v>Tubertini België </v>
      </c>
      <c r="D51" s="161"/>
      <c r="E51" s="15"/>
      <c r="F51" s="15"/>
      <c r="G51" s="192">
        <f>VLOOKUP($G48,Deelnemers!$A$3:$E$128,3,FALSE)</f>
        <v>0</v>
      </c>
      <c r="H51" s="56"/>
      <c r="I51" s="187" t="s">
        <v>237</v>
      </c>
      <c r="J51" s="161"/>
      <c r="K51" s="161" t="str">
        <f>VLOOKUP($O48,Deelnemers!$A$3:$E$128,4,FALSE)</f>
        <v>Tubertini NL</v>
      </c>
      <c r="L51" s="161"/>
      <c r="M51" s="15"/>
      <c r="N51" s="15"/>
      <c r="O51" s="192" t="str">
        <f>VLOOKUP($O48,Deelnemers!$A$3:$E$128,3,FALSE)</f>
        <v>T03</v>
      </c>
      <c r="P51" s="56"/>
      <c r="Q51" s="187" t="s">
        <v>237</v>
      </c>
      <c r="R51" s="161"/>
      <c r="S51" s="161" t="str">
        <f>VLOOKUP($W48,Deelnemers!$A$3:$E$128,4,FALSE)</f>
        <v>Tubertini NL</v>
      </c>
      <c r="T51" s="161"/>
      <c r="U51" s="15"/>
      <c r="V51" s="15"/>
      <c r="W51" s="192" t="str">
        <f>VLOOKUP($W48,Deelnemers!$A$3:$E$128,3,FALSE)</f>
        <v>T03</v>
      </c>
    </row>
    <row r="52" spans="1:23" ht="12.75">
      <c r="A52" s="155"/>
      <c r="B52" s="15"/>
      <c r="C52" s="15"/>
      <c r="D52" s="15"/>
      <c r="E52" s="15"/>
      <c r="F52" s="15"/>
      <c r="G52" s="156"/>
      <c r="H52" s="56"/>
      <c r="I52" s="155"/>
      <c r="J52" s="15"/>
      <c r="K52" s="15"/>
      <c r="L52" s="15"/>
      <c r="M52" s="15"/>
      <c r="N52" s="15"/>
      <c r="O52" s="156"/>
      <c r="P52" s="56"/>
      <c r="Q52" s="155"/>
      <c r="R52" s="15"/>
      <c r="S52" s="15"/>
      <c r="T52" s="15"/>
      <c r="U52" s="15"/>
      <c r="V52" s="15"/>
      <c r="W52" s="156"/>
    </row>
    <row r="53" spans="1:23" ht="24" customHeight="1">
      <c r="A53" s="188" t="s">
        <v>238</v>
      </c>
      <c r="B53" s="181"/>
      <c r="C53" s="182"/>
      <c r="D53" s="172"/>
      <c r="E53" s="176"/>
      <c r="F53" s="15"/>
      <c r="G53" s="156"/>
      <c r="H53" s="56"/>
      <c r="I53" s="188" t="s">
        <v>238</v>
      </c>
      <c r="J53" s="182"/>
      <c r="K53" s="182"/>
      <c r="L53" s="172"/>
      <c r="M53" s="172"/>
      <c r="N53" s="15"/>
      <c r="O53" s="156"/>
      <c r="P53" s="56"/>
      <c r="Q53" s="188" t="s">
        <v>238</v>
      </c>
      <c r="R53" s="182"/>
      <c r="S53" s="182"/>
      <c r="T53" s="172"/>
      <c r="U53" s="172"/>
      <c r="V53" s="15"/>
      <c r="W53" s="156"/>
    </row>
    <row r="54" spans="1:23" ht="9.75" customHeight="1" thickBot="1">
      <c r="A54" s="157"/>
      <c r="B54" s="48"/>
      <c r="C54" s="48"/>
      <c r="D54" s="48"/>
      <c r="E54" s="48"/>
      <c r="F54" s="48"/>
      <c r="G54" s="158"/>
      <c r="H54" s="56"/>
      <c r="I54" s="157"/>
      <c r="J54" s="48"/>
      <c r="K54" s="48"/>
      <c r="L54" s="48"/>
      <c r="M54" s="48"/>
      <c r="N54" s="48"/>
      <c r="O54" s="158"/>
      <c r="P54" s="56"/>
      <c r="Q54" s="157"/>
      <c r="R54" s="48"/>
      <c r="S54" s="48"/>
      <c r="T54" s="48"/>
      <c r="U54" s="48"/>
      <c r="V54" s="48"/>
      <c r="W54" s="158"/>
    </row>
    <row r="55" spans="8:16" ht="9.75" customHeight="1" thickBot="1">
      <c r="H55" s="171"/>
      <c r="P55" s="171"/>
    </row>
    <row r="56" spans="1:23" ht="12.75">
      <c r="A56" s="152"/>
      <c r="B56" s="153"/>
      <c r="C56" s="153"/>
      <c r="D56" s="153"/>
      <c r="E56" s="153"/>
      <c r="F56" s="153"/>
      <c r="G56" s="154"/>
      <c r="H56" s="56"/>
      <c r="I56" s="152"/>
      <c r="J56" s="153"/>
      <c r="K56" s="153"/>
      <c r="L56" s="153"/>
      <c r="M56" s="153"/>
      <c r="N56" s="153"/>
      <c r="O56" s="154"/>
      <c r="P56" s="56"/>
      <c r="Q56" s="152"/>
      <c r="R56" s="153"/>
      <c r="S56" s="153"/>
      <c r="T56" s="153"/>
      <c r="U56" s="153"/>
      <c r="V56" s="153"/>
      <c r="W56" s="154"/>
    </row>
    <row r="57" spans="1:23" ht="22.5">
      <c r="A57" s="168" t="s">
        <v>255</v>
      </c>
      <c r="B57" s="159"/>
      <c r="C57" s="159"/>
      <c r="D57" s="159"/>
      <c r="E57" s="15"/>
      <c r="F57" s="15"/>
      <c r="G57" s="156"/>
      <c r="H57" s="56"/>
      <c r="I57" s="168" t="s">
        <v>255</v>
      </c>
      <c r="J57" s="159"/>
      <c r="K57" s="159"/>
      <c r="L57" s="159"/>
      <c r="M57" s="15"/>
      <c r="N57" s="15"/>
      <c r="O57" s="156"/>
      <c r="P57" s="56"/>
      <c r="Q57" s="168" t="s">
        <v>255</v>
      </c>
      <c r="R57" s="159"/>
      <c r="S57" s="159"/>
      <c r="T57" s="159"/>
      <c r="U57" s="15"/>
      <c r="V57" s="15"/>
      <c r="W57" s="156"/>
    </row>
    <row r="58" spans="1:23" ht="12.75">
      <c r="A58" s="155"/>
      <c r="B58" s="15"/>
      <c r="C58" s="15"/>
      <c r="D58" s="15"/>
      <c r="E58" s="15"/>
      <c r="F58" s="15"/>
      <c r="G58" s="156"/>
      <c r="H58" s="56"/>
      <c r="I58" s="155"/>
      <c r="J58" s="15"/>
      <c r="K58" s="15"/>
      <c r="L58" s="15"/>
      <c r="M58" s="15"/>
      <c r="N58" s="15"/>
      <c r="O58" s="156"/>
      <c r="P58" s="56"/>
      <c r="Q58" s="155"/>
      <c r="R58" s="15"/>
      <c r="S58" s="15"/>
      <c r="T58" s="15"/>
      <c r="U58" s="15"/>
      <c r="V58" s="15"/>
      <c r="W58" s="156"/>
    </row>
    <row r="59" spans="1:23" ht="26.25" customHeight="1">
      <c r="A59" s="177" t="e">
        <f>#REF!</f>
        <v>#REF!</v>
      </c>
      <c r="B59" s="190" t="str">
        <f>VLOOKUP($G59,Deelnemers!$A$3:$G163,7,FALSE)</f>
        <v>*</v>
      </c>
      <c r="C59" s="15"/>
      <c r="D59" s="15"/>
      <c r="E59" s="164"/>
      <c r="F59" s="165" t="s">
        <v>189</v>
      </c>
      <c r="G59" s="163">
        <v>16</v>
      </c>
      <c r="H59" s="166"/>
      <c r="I59" s="178"/>
      <c r="J59" s="190" t="str">
        <f>VLOOKUP($O59,Deelnemers!$A$3:$G163,7,FALSE)</f>
        <v>*</v>
      </c>
      <c r="K59" s="15"/>
      <c r="L59" s="15"/>
      <c r="M59" s="164"/>
      <c r="N59" s="165" t="s">
        <v>189</v>
      </c>
      <c r="O59" s="163">
        <v>17</v>
      </c>
      <c r="P59" s="166"/>
      <c r="Q59" s="177" t="e">
        <f>#REF!</f>
        <v>#REF!</v>
      </c>
      <c r="R59" s="190" t="str">
        <f>VLOOKUP($W59,Deelnemers!$A$3:$G163,7,FALSE)</f>
        <v>*</v>
      </c>
      <c r="S59" s="15"/>
      <c r="T59" s="15"/>
      <c r="U59" s="164"/>
      <c r="V59" s="165" t="s">
        <v>189</v>
      </c>
      <c r="W59" s="163">
        <v>18</v>
      </c>
    </row>
    <row r="60" spans="1:23" ht="18.75" customHeight="1">
      <c r="A60" s="187" t="s">
        <v>236</v>
      </c>
      <c r="B60" s="161"/>
      <c r="C60" s="161" t="str">
        <f>VLOOKUP($G59,Deelnemers!$A$3:$E$128,2,FALSE)</f>
        <v>Leeuwis Albert</v>
      </c>
      <c r="D60" s="161"/>
      <c r="E60" s="15"/>
      <c r="F60" s="15"/>
      <c r="G60" s="204" t="str">
        <f>VLOOKUP($G59,Deelnemers!$A$3:$E$128,5,FALSE)</f>
        <v>senior</v>
      </c>
      <c r="H60" s="167"/>
      <c r="I60" s="187" t="s">
        <v>236</v>
      </c>
      <c r="J60" s="161"/>
      <c r="K60" s="161" t="str">
        <f>VLOOKUP($O59,Deelnemers!$A$3:$E$128,2,FALSE)</f>
        <v>Stelwage Arjan</v>
      </c>
      <c r="L60" s="161"/>
      <c r="M60" s="15"/>
      <c r="N60" s="15"/>
      <c r="O60" s="204" t="str">
        <f>VLOOKUP($O59,Deelnemers!$A$3:$E$128,5,FALSE)</f>
        <v>senior</v>
      </c>
      <c r="P60" s="167"/>
      <c r="Q60" s="187" t="s">
        <v>236</v>
      </c>
      <c r="R60" s="161"/>
      <c r="S60" s="161" t="str">
        <f>VLOOKUP($W59,Deelnemers!$A$3:$E$128,2,FALSE)</f>
        <v>Ripson Ernest</v>
      </c>
      <c r="T60" s="161"/>
      <c r="U60" s="15"/>
      <c r="V60" s="15"/>
      <c r="W60" s="204" t="str">
        <f>VLOOKUP($W59,Deelnemers!$A$3:$E$128,5,FALSE)</f>
        <v>senior</v>
      </c>
    </row>
    <row r="61" spans="1:23" ht="12.75">
      <c r="A61" s="155"/>
      <c r="B61" s="15"/>
      <c r="C61" s="15"/>
      <c r="D61" s="15"/>
      <c r="E61" s="15"/>
      <c r="F61" s="15"/>
      <c r="G61" s="156"/>
      <c r="H61" s="56"/>
      <c r="I61" s="155"/>
      <c r="J61" s="15"/>
      <c r="K61" s="15"/>
      <c r="L61" s="15"/>
      <c r="M61" s="15"/>
      <c r="N61" s="15"/>
      <c r="O61" s="156"/>
      <c r="P61" s="56"/>
      <c r="Q61" s="155"/>
      <c r="R61" s="15"/>
      <c r="S61" s="15"/>
      <c r="T61" s="15"/>
      <c r="U61" s="15"/>
      <c r="V61" s="15"/>
      <c r="W61" s="156"/>
    </row>
    <row r="62" spans="1:23" ht="17.25" customHeight="1">
      <c r="A62" s="187" t="s">
        <v>237</v>
      </c>
      <c r="B62" s="161"/>
      <c r="C62" s="161" t="str">
        <f>VLOOKUP($G59,Deelnemers!$A$3:$E$128,4,FALSE)</f>
        <v>Tubertini NL</v>
      </c>
      <c r="D62" s="161"/>
      <c r="E62" s="15"/>
      <c r="F62" s="15"/>
      <c r="G62" s="192" t="str">
        <f>VLOOKUP($G59,Deelnemers!$A$3:$E$128,3,FALSE)</f>
        <v>T03</v>
      </c>
      <c r="H62" s="56"/>
      <c r="I62" s="187" t="s">
        <v>237</v>
      </c>
      <c r="J62" s="161"/>
      <c r="K62" s="161" t="str">
        <f>VLOOKUP($O59,Deelnemers!$A$3:$E$128,4,FALSE)</f>
        <v>Tubertini NL</v>
      </c>
      <c r="L62" s="161"/>
      <c r="M62" s="15"/>
      <c r="N62" s="15"/>
      <c r="O62" s="192" t="str">
        <f>VLOOKUP($O59,Deelnemers!$A$3:$E$128,3,FALSE)</f>
        <v>T03</v>
      </c>
      <c r="P62" s="56"/>
      <c r="Q62" s="187" t="s">
        <v>237</v>
      </c>
      <c r="R62" s="161"/>
      <c r="S62" s="161" t="str">
        <f>VLOOKUP($W59,Deelnemers!$A$3:$E$128,4,FALSE)</f>
        <v>Tubertini NL</v>
      </c>
      <c r="T62" s="161"/>
      <c r="U62" s="15"/>
      <c r="V62" s="15"/>
      <c r="W62" s="192" t="str">
        <f>VLOOKUP($W59,Deelnemers!$A$3:$E$128,3,FALSE)</f>
        <v>T03</v>
      </c>
    </row>
    <row r="63" spans="1:23" ht="12.75">
      <c r="A63" s="155"/>
      <c r="B63" s="15"/>
      <c r="C63" s="15"/>
      <c r="D63" s="15"/>
      <c r="E63" s="15"/>
      <c r="F63" s="15"/>
      <c r="G63" s="156"/>
      <c r="H63" s="56"/>
      <c r="I63" s="155"/>
      <c r="J63" s="15"/>
      <c r="K63" s="15"/>
      <c r="L63" s="15"/>
      <c r="M63" s="15"/>
      <c r="N63" s="15"/>
      <c r="O63" s="156"/>
      <c r="P63" s="56"/>
      <c r="Q63" s="155"/>
      <c r="R63" s="15"/>
      <c r="S63" s="15"/>
      <c r="T63" s="15"/>
      <c r="U63" s="15"/>
      <c r="V63" s="15"/>
      <c r="W63" s="156"/>
    </row>
    <row r="64" spans="1:23" ht="24" customHeight="1">
      <c r="A64" s="188" t="s">
        <v>238</v>
      </c>
      <c r="B64" s="181"/>
      <c r="C64" s="182"/>
      <c r="D64" s="172"/>
      <c r="E64" s="176"/>
      <c r="F64" s="15"/>
      <c r="G64" s="156"/>
      <c r="H64" s="56"/>
      <c r="I64" s="188" t="s">
        <v>238</v>
      </c>
      <c r="J64" s="182"/>
      <c r="K64" s="182"/>
      <c r="L64" s="172"/>
      <c r="M64" s="172"/>
      <c r="N64" s="15"/>
      <c r="O64" s="156"/>
      <c r="P64" s="56"/>
      <c r="Q64" s="188" t="s">
        <v>238</v>
      </c>
      <c r="R64" s="182"/>
      <c r="S64" s="182"/>
      <c r="T64" s="172"/>
      <c r="U64" s="172"/>
      <c r="V64" s="15"/>
      <c r="W64" s="156"/>
    </row>
    <row r="65" spans="1:23" ht="9.75" customHeight="1" thickBot="1">
      <c r="A65" s="157"/>
      <c r="B65" s="48"/>
      <c r="C65" s="48"/>
      <c r="D65" s="48"/>
      <c r="E65" s="48"/>
      <c r="F65" s="48"/>
      <c r="G65" s="158"/>
      <c r="H65" s="56"/>
      <c r="I65" s="157"/>
      <c r="J65" s="48"/>
      <c r="K65" s="48"/>
      <c r="L65" s="48"/>
      <c r="M65" s="48"/>
      <c r="N65" s="48"/>
      <c r="O65" s="158"/>
      <c r="P65" s="56"/>
      <c r="Q65" s="157"/>
      <c r="R65" s="48"/>
      <c r="S65" s="48"/>
      <c r="T65" s="48"/>
      <c r="U65" s="48"/>
      <c r="V65" s="48"/>
      <c r="W65" s="158"/>
    </row>
    <row r="66" spans="1:22" ht="9.75" customHeight="1" thickBo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</row>
    <row r="67" spans="1:23" ht="12.75">
      <c r="A67" s="152"/>
      <c r="B67" s="153"/>
      <c r="C67" s="153"/>
      <c r="D67" s="153"/>
      <c r="E67" s="153"/>
      <c r="F67" s="153"/>
      <c r="G67" s="154"/>
      <c r="H67" s="56"/>
      <c r="I67" s="152"/>
      <c r="J67" s="153"/>
      <c r="K67" s="153"/>
      <c r="L67" s="153"/>
      <c r="M67" s="153"/>
      <c r="N67" s="153"/>
      <c r="O67" s="154"/>
      <c r="P67" s="56"/>
      <c r="Q67" s="152"/>
      <c r="R67" s="153"/>
      <c r="S67" s="153"/>
      <c r="T67" s="153"/>
      <c r="U67" s="153"/>
      <c r="V67" s="153"/>
      <c r="W67" s="154"/>
    </row>
    <row r="68" spans="1:23" ht="22.5">
      <c r="A68" s="168" t="s">
        <v>255</v>
      </c>
      <c r="B68" s="159"/>
      <c r="C68" s="159"/>
      <c r="D68" s="159"/>
      <c r="E68" s="15"/>
      <c r="F68" s="15"/>
      <c r="G68" s="156"/>
      <c r="H68" s="56"/>
      <c r="I68" s="168" t="s">
        <v>255</v>
      </c>
      <c r="J68" s="159"/>
      <c r="K68" s="159"/>
      <c r="L68" s="159"/>
      <c r="M68" s="15"/>
      <c r="N68" s="15"/>
      <c r="O68" s="156"/>
      <c r="P68" s="56"/>
      <c r="Q68" s="168" t="s">
        <v>255</v>
      </c>
      <c r="R68" s="159"/>
      <c r="S68" s="159"/>
      <c r="T68" s="159"/>
      <c r="U68" s="15"/>
      <c r="V68" s="15"/>
      <c r="W68" s="156"/>
    </row>
    <row r="69" spans="1:23" ht="12.75">
      <c r="A69" s="155"/>
      <c r="B69" s="15"/>
      <c r="C69" s="15"/>
      <c r="D69" s="15"/>
      <c r="E69" s="15"/>
      <c r="F69" s="15"/>
      <c r="G69" s="156"/>
      <c r="H69" s="56"/>
      <c r="I69" s="155"/>
      <c r="J69" s="15"/>
      <c r="K69" s="15"/>
      <c r="L69" s="15"/>
      <c r="M69" s="15"/>
      <c r="N69" s="15"/>
      <c r="O69" s="156"/>
      <c r="P69" s="56"/>
      <c r="Q69" s="155"/>
      <c r="R69" s="15"/>
      <c r="S69" s="15"/>
      <c r="T69" s="15"/>
      <c r="U69" s="15"/>
      <c r="V69" s="15"/>
      <c r="W69" s="156"/>
    </row>
    <row r="70" spans="1:23" ht="26.25" customHeight="1">
      <c r="A70" s="177" t="e">
        <f>#REF!</f>
        <v>#REF!</v>
      </c>
      <c r="B70" s="190" t="str">
        <f>VLOOKUP($G70,Deelnemers!$A$3:$G174,7,FALSE)</f>
        <v>*</v>
      </c>
      <c r="C70" s="15"/>
      <c r="D70" s="15"/>
      <c r="E70" s="164"/>
      <c r="F70" s="165" t="s">
        <v>189</v>
      </c>
      <c r="G70" s="163">
        <v>19</v>
      </c>
      <c r="H70" s="166"/>
      <c r="I70" s="178"/>
      <c r="J70" s="190" t="str">
        <f>VLOOKUP($O70,Deelnemers!$A$3:$G174,7,FALSE)</f>
        <v>*</v>
      </c>
      <c r="K70" s="15"/>
      <c r="L70" s="15"/>
      <c r="M70" s="164"/>
      <c r="N70" s="165" t="s">
        <v>189</v>
      </c>
      <c r="O70" s="163">
        <v>20</v>
      </c>
      <c r="P70" s="166"/>
      <c r="Q70" s="177" t="e">
        <f>#REF!</f>
        <v>#REF!</v>
      </c>
      <c r="R70" s="190" t="str">
        <f>VLOOKUP($W70,Deelnemers!$A$3:$G174,7,FALSE)</f>
        <v>*</v>
      </c>
      <c r="S70" s="15"/>
      <c r="T70" s="15"/>
      <c r="U70" s="164"/>
      <c r="V70" s="165" t="s">
        <v>189</v>
      </c>
      <c r="W70" s="163">
        <v>21</v>
      </c>
    </row>
    <row r="71" spans="1:23" ht="18.75" customHeight="1">
      <c r="A71" s="187" t="s">
        <v>236</v>
      </c>
      <c r="B71" s="161"/>
      <c r="C71" s="161" t="str">
        <f>VLOOKUP($G70,Deelnemers!$A$3:$E$128,2,FALSE)</f>
        <v>Veys Bjorn</v>
      </c>
      <c r="D71" s="161"/>
      <c r="E71" s="15"/>
      <c r="F71" s="15"/>
      <c r="G71" s="204" t="str">
        <f>VLOOKUP($G70,Deelnemers!$A$3:$E$128,5,FALSE)</f>
        <v>senior</v>
      </c>
      <c r="H71" s="167"/>
      <c r="I71" s="187" t="s">
        <v>236</v>
      </c>
      <c r="J71" s="161"/>
      <c r="K71" s="161" t="str">
        <f>VLOOKUP($O70,Deelnemers!$A$3:$E$128,2,FALSE)</f>
        <v>de Vrieze Jens</v>
      </c>
      <c r="L71" s="161"/>
      <c r="M71" s="15"/>
      <c r="N71" s="15"/>
      <c r="O71" s="204" t="str">
        <f>VLOOKUP($O70,Deelnemers!$A$3:$E$128,5,FALSE)</f>
        <v>senior</v>
      </c>
      <c r="P71" s="167"/>
      <c r="Q71" s="187" t="s">
        <v>236</v>
      </c>
      <c r="R71" s="161"/>
      <c r="S71" s="161" t="str">
        <f>VLOOKUP($W70,Deelnemers!$A$3:$E$128,2,FALSE)</f>
        <v>Ongenae Didier</v>
      </c>
      <c r="T71" s="161"/>
      <c r="U71" s="15"/>
      <c r="V71" s="15"/>
      <c r="W71" s="204" t="str">
        <f>VLOOKUP($W70,Deelnemers!$A$3:$E$128,5,FALSE)</f>
        <v>senior</v>
      </c>
    </row>
    <row r="72" spans="1:23" ht="12.75">
      <c r="A72" s="155"/>
      <c r="B72" s="15"/>
      <c r="C72" s="15"/>
      <c r="D72" s="15"/>
      <c r="E72" s="15"/>
      <c r="F72" s="15"/>
      <c r="G72" s="156"/>
      <c r="H72" s="56"/>
      <c r="I72" s="155"/>
      <c r="J72" s="15"/>
      <c r="K72" s="15"/>
      <c r="L72" s="15"/>
      <c r="M72" s="15"/>
      <c r="N72" s="15"/>
      <c r="O72" s="156"/>
      <c r="P72" s="56"/>
      <c r="Q72" s="155"/>
      <c r="R72" s="15"/>
      <c r="S72" s="15"/>
      <c r="T72" s="15"/>
      <c r="U72" s="15"/>
      <c r="V72" s="15"/>
      <c r="W72" s="156"/>
    </row>
    <row r="73" spans="1:23" ht="17.25" customHeight="1">
      <c r="A73" s="187" t="s">
        <v>237</v>
      </c>
      <c r="B73" s="161"/>
      <c r="C73" s="161" t="str">
        <f>VLOOKUP($G70,Deelnemers!$A$3:$E$128,4,FALSE)</f>
        <v>GZD- Het Loze Vissertje Gent A</v>
      </c>
      <c r="D73" s="161"/>
      <c r="E73" s="15"/>
      <c r="F73" s="15"/>
      <c r="G73" s="192" t="str">
        <f>VLOOKUP($G70,Deelnemers!$A$3:$E$128,3,FALSE)</f>
        <v>T04</v>
      </c>
      <c r="H73" s="56"/>
      <c r="I73" s="187" t="s">
        <v>237</v>
      </c>
      <c r="J73" s="161"/>
      <c r="K73" s="161" t="str">
        <f>VLOOKUP($O70,Deelnemers!$A$3:$E$128,4,FALSE)</f>
        <v>GZD- Het Loze Vissertje Gent A</v>
      </c>
      <c r="L73" s="161"/>
      <c r="M73" s="15"/>
      <c r="N73" s="15"/>
      <c r="O73" s="192">
        <f>VLOOKUP($O70,Deelnemers!$A$3:$E$128,3,FALSE)</f>
        <v>0</v>
      </c>
      <c r="P73" s="56"/>
      <c r="Q73" s="187" t="s">
        <v>237</v>
      </c>
      <c r="R73" s="161"/>
      <c r="S73" s="161" t="str">
        <f>VLOOKUP($W70,Deelnemers!$A$3:$E$128,4,FALSE)</f>
        <v>GZD- Het Loze Vissertje Gent A</v>
      </c>
      <c r="T73" s="161"/>
      <c r="U73" s="15"/>
      <c r="V73" s="15"/>
      <c r="W73" s="192" t="str">
        <f>VLOOKUP($W70,Deelnemers!$A$3:$E$128,3,FALSE)</f>
        <v>T04</v>
      </c>
    </row>
    <row r="74" spans="1:23" ht="12.75">
      <c r="A74" s="155"/>
      <c r="B74" s="15"/>
      <c r="C74" s="15"/>
      <c r="D74" s="15"/>
      <c r="E74" s="15"/>
      <c r="F74" s="15"/>
      <c r="G74" s="156"/>
      <c r="H74" s="56"/>
      <c r="I74" s="155"/>
      <c r="J74" s="15"/>
      <c r="K74" s="15"/>
      <c r="L74" s="15"/>
      <c r="M74" s="15"/>
      <c r="N74" s="15"/>
      <c r="O74" s="156"/>
      <c r="P74" s="56"/>
      <c r="Q74" s="155"/>
      <c r="R74" s="15"/>
      <c r="S74" s="15"/>
      <c r="T74" s="15"/>
      <c r="U74" s="15"/>
      <c r="V74" s="15"/>
      <c r="W74" s="156"/>
    </row>
    <row r="75" spans="1:23" ht="24" customHeight="1">
      <c r="A75" s="188" t="s">
        <v>238</v>
      </c>
      <c r="B75" s="181"/>
      <c r="C75" s="182"/>
      <c r="D75" s="172"/>
      <c r="E75" s="176"/>
      <c r="F75" s="15"/>
      <c r="G75" s="156"/>
      <c r="H75" s="56"/>
      <c r="I75" s="188" t="s">
        <v>238</v>
      </c>
      <c r="J75" s="182"/>
      <c r="K75" s="182"/>
      <c r="L75" s="172"/>
      <c r="M75" s="172"/>
      <c r="N75" s="15"/>
      <c r="O75" s="156"/>
      <c r="P75" s="56"/>
      <c r="Q75" s="188" t="s">
        <v>238</v>
      </c>
      <c r="R75" s="182"/>
      <c r="S75" s="182"/>
      <c r="T75" s="172"/>
      <c r="U75" s="172"/>
      <c r="V75" s="15"/>
      <c r="W75" s="156"/>
    </row>
    <row r="76" spans="1:23" ht="9.75" customHeight="1" thickBot="1">
      <c r="A76" s="157"/>
      <c r="B76" s="48"/>
      <c r="C76" s="48"/>
      <c r="D76" s="48"/>
      <c r="E76" s="48"/>
      <c r="F76" s="48"/>
      <c r="G76" s="158"/>
      <c r="H76" s="56"/>
      <c r="I76" s="157"/>
      <c r="J76" s="48"/>
      <c r="K76" s="48"/>
      <c r="L76" s="48"/>
      <c r="M76" s="48"/>
      <c r="N76" s="48"/>
      <c r="O76" s="158"/>
      <c r="P76" s="56"/>
      <c r="Q76" s="157"/>
      <c r="R76" s="48"/>
      <c r="S76" s="48"/>
      <c r="T76" s="48"/>
      <c r="U76" s="48"/>
      <c r="V76" s="48"/>
      <c r="W76" s="158"/>
    </row>
    <row r="77" spans="8:16" ht="9.75" customHeight="1" thickBot="1">
      <c r="H77" s="171"/>
      <c r="P77" s="171"/>
    </row>
    <row r="78" spans="1:23" ht="12.75">
      <c r="A78" s="152"/>
      <c r="B78" s="153"/>
      <c r="C78" s="153"/>
      <c r="D78" s="153"/>
      <c r="E78" s="153"/>
      <c r="F78" s="153"/>
      <c r="G78" s="154"/>
      <c r="H78" s="56"/>
      <c r="I78" s="152"/>
      <c r="J78" s="153"/>
      <c r="K78" s="153"/>
      <c r="L78" s="153"/>
      <c r="M78" s="153"/>
      <c r="N78" s="153"/>
      <c r="O78" s="154"/>
      <c r="P78" s="56"/>
      <c r="Q78" s="152"/>
      <c r="R78" s="153"/>
      <c r="S78" s="153"/>
      <c r="T78" s="153"/>
      <c r="U78" s="153"/>
      <c r="V78" s="153"/>
      <c r="W78" s="154"/>
    </row>
    <row r="79" spans="1:23" ht="22.5">
      <c r="A79" s="168" t="s">
        <v>255</v>
      </c>
      <c r="B79" s="159"/>
      <c r="C79" s="159"/>
      <c r="D79" s="159"/>
      <c r="E79" s="15"/>
      <c r="F79" s="15"/>
      <c r="G79" s="156"/>
      <c r="H79" s="56"/>
      <c r="I79" s="168" t="s">
        <v>255</v>
      </c>
      <c r="J79" s="159"/>
      <c r="K79" s="159"/>
      <c r="L79" s="159"/>
      <c r="M79" s="15"/>
      <c r="N79" s="15"/>
      <c r="O79" s="156"/>
      <c r="P79" s="56"/>
      <c r="Q79" s="168" t="s">
        <v>255</v>
      </c>
      <c r="R79" s="159"/>
      <c r="S79" s="159"/>
      <c r="T79" s="159"/>
      <c r="U79" s="15"/>
      <c r="V79" s="15"/>
      <c r="W79" s="156"/>
    </row>
    <row r="80" spans="1:23" ht="12.75">
      <c r="A80" s="155"/>
      <c r="B80" s="15"/>
      <c r="C80" s="15"/>
      <c r="D80" s="15"/>
      <c r="E80" s="15"/>
      <c r="F80" s="15"/>
      <c r="G80" s="156"/>
      <c r="H80" s="56"/>
      <c r="I80" s="155"/>
      <c r="J80" s="15"/>
      <c r="K80" s="15"/>
      <c r="L80" s="15"/>
      <c r="M80" s="15"/>
      <c r="N80" s="15"/>
      <c r="O80" s="156"/>
      <c r="P80" s="56"/>
      <c r="Q80" s="155"/>
      <c r="R80" s="15"/>
      <c r="S80" s="15"/>
      <c r="T80" s="15"/>
      <c r="U80" s="15"/>
      <c r="V80" s="15"/>
      <c r="W80" s="156"/>
    </row>
    <row r="81" spans="1:23" ht="26.25" customHeight="1">
      <c r="A81" s="177" t="e">
        <f>#REF!</f>
        <v>#REF!</v>
      </c>
      <c r="B81" s="190" t="str">
        <f>VLOOKUP($G81,Deelnemers!$A$3:$G185,7,FALSE)</f>
        <v>*</v>
      </c>
      <c r="C81" s="15"/>
      <c r="D81" s="15"/>
      <c r="E81" s="164"/>
      <c r="F81" s="165" t="s">
        <v>189</v>
      </c>
      <c r="G81" s="163">
        <v>22</v>
      </c>
      <c r="H81" s="166"/>
      <c r="I81" s="178"/>
      <c r="J81" s="190" t="str">
        <f>VLOOKUP($O81,Deelnemers!$A$3:$G185,7,FALSE)</f>
        <v>*</v>
      </c>
      <c r="K81" s="15"/>
      <c r="L81" s="15"/>
      <c r="M81" s="164"/>
      <c r="N81" s="165" t="s">
        <v>189</v>
      </c>
      <c r="O81" s="163">
        <v>23</v>
      </c>
      <c r="P81" s="166"/>
      <c r="Q81" s="177" t="e">
        <f>#REF!</f>
        <v>#REF!</v>
      </c>
      <c r="R81" s="190" t="str">
        <f>VLOOKUP($W81,Deelnemers!$A$3:$G185,7,FALSE)</f>
        <v>*</v>
      </c>
      <c r="S81" s="15"/>
      <c r="T81" s="15"/>
      <c r="U81" s="164"/>
      <c r="V81" s="165" t="s">
        <v>189</v>
      </c>
      <c r="W81" s="163">
        <v>24</v>
      </c>
    </row>
    <row r="82" spans="1:23" ht="18.75" customHeight="1">
      <c r="A82" s="187" t="s">
        <v>236</v>
      </c>
      <c r="B82" s="161"/>
      <c r="C82" s="161" t="str">
        <f>VLOOKUP($G81,Deelnemers!$A$3:$E$128,2,FALSE)</f>
        <v>Dehaen Stefan</v>
      </c>
      <c r="D82" s="161"/>
      <c r="E82" s="15"/>
      <c r="F82" s="15"/>
      <c r="G82" s="204" t="str">
        <f>VLOOKUP($G81,Deelnemers!$A$3:$E$128,5,FALSE)</f>
        <v>senior</v>
      </c>
      <c r="H82" s="167"/>
      <c r="I82" s="187" t="s">
        <v>236</v>
      </c>
      <c r="J82" s="161"/>
      <c r="K82" s="161" t="str">
        <f>VLOOKUP($O81,Deelnemers!$A$3:$E$128,2,FALSE)</f>
        <v>Van Hoorde Gino</v>
      </c>
      <c r="L82" s="161"/>
      <c r="M82" s="15"/>
      <c r="N82" s="15"/>
      <c r="O82" s="204" t="str">
        <f>VLOOKUP($O81,Deelnemers!$A$3:$E$128,5,FALSE)</f>
        <v>senior</v>
      </c>
      <c r="P82" s="167"/>
      <c r="Q82" s="187" t="s">
        <v>236</v>
      </c>
      <c r="R82" s="161"/>
      <c r="S82" s="161" t="str">
        <f>VLOOKUP($W81,Deelnemers!$A$3:$E$128,2,FALSE)</f>
        <v>Rosseel Kurt</v>
      </c>
      <c r="T82" s="161"/>
      <c r="U82" s="15"/>
      <c r="V82" s="15"/>
      <c r="W82" s="204" t="str">
        <f>VLOOKUP($W81,Deelnemers!$A$3:$E$128,5,FALSE)</f>
        <v>veteraan</v>
      </c>
    </row>
    <row r="83" spans="1:23" ht="12.75">
      <c r="A83" s="155"/>
      <c r="B83" s="15"/>
      <c r="C83" s="15"/>
      <c r="D83" s="15"/>
      <c r="E83" s="15"/>
      <c r="F83" s="15"/>
      <c r="G83" s="156"/>
      <c r="H83" s="56"/>
      <c r="I83" s="155"/>
      <c r="J83" s="15"/>
      <c r="K83" s="15"/>
      <c r="L83" s="15"/>
      <c r="M83" s="15"/>
      <c r="N83" s="15"/>
      <c r="O83" s="156"/>
      <c r="P83" s="56"/>
      <c r="Q83" s="155"/>
      <c r="R83" s="15"/>
      <c r="S83" s="15"/>
      <c r="T83" s="15"/>
      <c r="U83" s="15"/>
      <c r="V83" s="15"/>
      <c r="W83" s="156"/>
    </row>
    <row r="84" spans="1:23" ht="17.25" customHeight="1">
      <c r="A84" s="187" t="s">
        <v>237</v>
      </c>
      <c r="B84" s="161"/>
      <c r="C84" s="161" t="str">
        <f>VLOOKUP($G81,Deelnemers!$A$3:$E$128,4,FALSE)</f>
        <v>GZD- Het Loze Vissertje Gent A</v>
      </c>
      <c r="D84" s="161"/>
      <c r="E84" s="15"/>
      <c r="F84" s="15"/>
      <c r="G84" s="192" t="str">
        <f>VLOOKUP($G81,Deelnemers!$A$3:$E$128,3,FALSE)</f>
        <v>T04</v>
      </c>
      <c r="H84" s="56"/>
      <c r="I84" s="187" t="s">
        <v>237</v>
      </c>
      <c r="J84" s="161"/>
      <c r="K84" s="161" t="str">
        <f>VLOOKUP($O81,Deelnemers!$A$3:$E$128,4,FALSE)</f>
        <v>GZD- Het Loze Vissertje Gent A</v>
      </c>
      <c r="L84" s="161"/>
      <c r="M84" s="15"/>
      <c r="N84" s="15"/>
      <c r="O84" s="192" t="str">
        <f>VLOOKUP($O81,Deelnemers!$A$3:$E$128,3,FALSE)</f>
        <v>T04</v>
      </c>
      <c r="P84" s="56"/>
      <c r="Q84" s="187" t="s">
        <v>237</v>
      </c>
      <c r="R84" s="161"/>
      <c r="S84" s="161" t="str">
        <f>VLOOKUP($W81,Deelnemers!$A$3:$E$128,4,FALSE)</f>
        <v>GZD- Het Loze Vissertje Gent </v>
      </c>
      <c r="T84" s="161"/>
      <c r="U84" s="15"/>
      <c r="V84" s="15"/>
      <c r="W84" s="192">
        <f>VLOOKUP($W81,Deelnemers!$A$3:$E$128,3,FALSE)</f>
        <v>0</v>
      </c>
    </row>
    <row r="85" spans="1:23" ht="12.75">
      <c r="A85" s="155"/>
      <c r="B85" s="15"/>
      <c r="C85" s="15"/>
      <c r="D85" s="15"/>
      <c r="E85" s="15"/>
      <c r="F85" s="15"/>
      <c r="G85" s="156"/>
      <c r="H85" s="56"/>
      <c r="I85" s="155"/>
      <c r="J85" s="15"/>
      <c r="K85" s="15"/>
      <c r="L85" s="15"/>
      <c r="M85" s="15"/>
      <c r="N85" s="15"/>
      <c r="O85" s="156"/>
      <c r="P85" s="56"/>
      <c r="Q85" s="155"/>
      <c r="R85" s="15"/>
      <c r="S85" s="15"/>
      <c r="T85" s="15"/>
      <c r="U85" s="15"/>
      <c r="V85" s="15"/>
      <c r="W85" s="156"/>
    </row>
    <row r="86" spans="1:23" ht="24" customHeight="1">
      <c r="A86" s="188" t="s">
        <v>238</v>
      </c>
      <c r="B86" s="181"/>
      <c r="C86" s="182"/>
      <c r="D86" s="172"/>
      <c r="E86" s="176"/>
      <c r="F86" s="15"/>
      <c r="G86" s="156"/>
      <c r="H86" s="56"/>
      <c r="I86" s="188" t="s">
        <v>238</v>
      </c>
      <c r="J86" s="182"/>
      <c r="K86" s="182"/>
      <c r="L86" s="172"/>
      <c r="M86" s="172"/>
      <c r="N86" s="15"/>
      <c r="O86" s="156"/>
      <c r="P86" s="56"/>
      <c r="Q86" s="188" t="s">
        <v>238</v>
      </c>
      <c r="R86" s="182"/>
      <c r="S86" s="182"/>
      <c r="T86" s="172"/>
      <c r="U86" s="172"/>
      <c r="V86" s="15"/>
      <c r="W86" s="156"/>
    </row>
    <row r="87" spans="1:23" ht="9.75" customHeight="1" thickBot="1">
      <c r="A87" s="157"/>
      <c r="B87" s="48"/>
      <c r="C87" s="48"/>
      <c r="D87" s="48"/>
      <c r="E87" s="48"/>
      <c r="F87" s="48"/>
      <c r="G87" s="158"/>
      <c r="H87" s="56"/>
      <c r="I87" s="157"/>
      <c r="J87" s="48"/>
      <c r="K87" s="48"/>
      <c r="L87" s="48"/>
      <c r="M87" s="48"/>
      <c r="N87" s="48"/>
      <c r="O87" s="158"/>
      <c r="P87" s="56"/>
      <c r="Q87" s="157"/>
      <c r="R87" s="48"/>
      <c r="S87" s="48"/>
      <c r="T87" s="48"/>
      <c r="U87" s="48"/>
      <c r="V87" s="48"/>
      <c r="W87" s="158"/>
    </row>
    <row r="88" ht="9.75" customHeight="1" thickBot="1"/>
    <row r="89" spans="1:23" ht="12.75">
      <c r="A89" s="152"/>
      <c r="B89" s="153"/>
      <c r="C89" s="153"/>
      <c r="D89" s="153"/>
      <c r="E89" s="153"/>
      <c r="F89" s="153"/>
      <c r="G89" s="154"/>
      <c r="H89" s="56"/>
      <c r="I89" s="152"/>
      <c r="J89" s="153"/>
      <c r="K89" s="153"/>
      <c r="L89" s="153"/>
      <c r="M89" s="153"/>
      <c r="N89" s="153"/>
      <c r="O89" s="154"/>
      <c r="P89" s="56"/>
      <c r="Q89" s="152"/>
      <c r="R89" s="153"/>
      <c r="S89" s="153"/>
      <c r="T89" s="153"/>
      <c r="U89" s="153"/>
      <c r="V89" s="153"/>
      <c r="W89" s="154"/>
    </row>
    <row r="90" spans="1:23" ht="22.5">
      <c r="A90" s="168" t="s">
        <v>255</v>
      </c>
      <c r="B90" s="159"/>
      <c r="C90" s="159"/>
      <c r="D90" s="159"/>
      <c r="E90" s="15"/>
      <c r="F90" s="15"/>
      <c r="G90" s="156"/>
      <c r="H90" s="56"/>
      <c r="I90" s="168" t="s">
        <v>255</v>
      </c>
      <c r="J90" s="159"/>
      <c r="K90" s="159"/>
      <c r="L90" s="159"/>
      <c r="M90" s="15"/>
      <c r="N90" s="15"/>
      <c r="O90" s="156"/>
      <c r="P90" s="56"/>
      <c r="Q90" s="168" t="s">
        <v>255</v>
      </c>
      <c r="R90" s="159"/>
      <c r="S90" s="159"/>
      <c r="T90" s="159"/>
      <c r="U90" s="15"/>
      <c r="V90" s="15"/>
      <c r="W90" s="156"/>
    </row>
    <row r="91" spans="1:23" ht="12.75">
      <c r="A91" s="155"/>
      <c r="B91" s="15"/>
      <c r="C91" s="15"/>
      <c r="D91" s="15"/>
      <c r="E91" s="15"/>
      <c r="F91" s="15"/>
      <c r="G91" s="156"/>
      <c r="H91" s="56"/>
      <c r="I91" s="155"/>
      <c r="J91" s="15"/>
      <c r="K91" s="15"/>
      <c r="L91" s="15"/>
      <c r="M91" s="15"/>
      <c r="N91" s="15"/>
      <c r="O91" s="156"/>
      <c r="P91" s="56"/>
      <c r="Q91" s="155"/>
      <c r="R91" s="15"/>
      <c r="S91" s="15"/>
      <c r="T91" s="15"/>
      <c r="U91" s="15"/>
      <c r="V91" s="15"/>
      <c r="W91" s="156"/>
    </row>
    <row r="92" spans="1:23" ht="26.25" customHeight="1">
      <c r="A92" s="177" t="e">
        <f>#REF!</f>
        <v>#REF!</v>
      </c>
      <c r="B92" s="190" t="str">
        <f>VLOOKUP($G92,Deelnemers!$A$3:$G196,7,FALSE)</f>
        <v>*</v>
      </c>
      <c r="C92" s="15"/>
      <c r="D92" s="15"/>
      <c r="E92" s="164"/>
      <c r="F92" s="165" t="s">
        <v>189</v>
      </c>
      <c r="G92" s="163">
        <v>25</v>
      </c>
      <c r="H92" s="166"/>
      <c r="I92" s="178"/>
      <c r="J92" s="190" t="str">
        <f>VLOOKUP($O92,Deelnemers!$A$3:$G196,7,FALSE)</f>
        <v>*</v>
      </c>
      <c r="K92" s="15"/>
      <c r="L92" s="15"/>
      <c r="M92" s="164"/>
      <c r="N92" s="165" t="s">
        <v>189</v>
      </c>
      <c r="O92" s="163">
        <v>26</v>
      </c>
      <c r="P92" s="166"/>
      <c r="Q92" s="177" t="e">
        <f>#REF!</f>
        <v>#REF!</v>
      </c>
      <c r="R92" s="190" t="str">
        <f>VLOOKUP($W92,Deelnemers!$A$3:$G196,7,FALSE)</f>
        <v>*</v>
      </c>
      <c r="S92" s="15"/>
      <c r="T92" s="15"/>
      <c r="U92" s="164"/>
      <c r="V92" s="165" t="s">
        <v>189</v>
      </c>
      <c r="W92" s="163">
        <v>27</v>
      </c>
    </row>
    <row r="93" spans="1:23" ht="18.75" customHeight="1">
      <c r="A93" s="187" t="s">
        <v>236</v>
      </c>
      <c r="B93" s="161"/>
      <c r="C93" s="161" t="str">
        <f>VLOOKUP($G92,Deelnemers!$A$3:$E$128,2,FALSE)</f>
        <v>De Greve Patrick</v>
      </c>
      <c r="D93" s="161"/>
      <c r="E93" s="15"/>
      <c r="F93" s="15"/>
      <c r="G93" s="204" t="str">
        <f>VLOOKUP($G92,Deelnemers!$A$3:$E$128,5,FALSE)</f>
        <v>senior</v>
      </c>
      <c r="H93" s="167"/>
      <c r="I93" s="187" t="s">
        <v>236</v>
      </c>
      <c r="J93" s="161"/>
      <c r="K93" s="161" t="str">
        <f>VLOOKUP($O92,Deelnemers!$A$3:$E$128,2,FALSE)</f>
        <v>Knuyt Erik</v>
      </c>
      <c r="L93" s="161"/>
      <c r="M93" s="15"/>
      <c r="N93" s="15"/>
      <c r="O93" s="204" t="str">
        <f>VLOOKUP($O92,Deelnemers!$A$3:$E$128,5,FALSE)</f>
        <v>senior</v>
      </c>
      <c r="P93" s="167"/>
      <c r="Q93" s="187" t="s">
        <v>236</v>
      </c>
      <c r="R93" s="161"/>
      <c r="S93" s="161" t="str">
        <f>VLOOKUP($W92,Deelnemers!$A$3:$E$128,2,FALSE)</f>
        <v>Hansen Jean-Pierre</v>
      </c>
      <c r="T93" s="161"/>
      <c r="U93" s="15"/>
      <c r="V93" s="15"/>
      <c r="W93" s="204" t="str">
        <f>VLOOKUP($W92,Deelnemers!$A$3:$E$128,5,FALSE)</f>
        <v>senior</v>
      </c>
    </row>
    <row r="94" spans="1:23" ht="12.75">
      <c r="A94" s="155"/>
      <c r="B94" s="15"/>
      <c r="C94" s="15"/>
      <c r="D94" s="15"/>
      <c r="E94" s="15"/>
      <c r="F94" s="15"/>
      <c r="G94" s="156"/>
      <c r="H94" s="56"/>
      <c r="I94" s="155"/>
      <c r="J94" s="15"/>
      <c r="K94" s="15"/>
      <c r="L94" s="15"/>
      <c r="M94" s="15"/>
      <c r="N94" s="15"/>
      <c r="O94" s="156"/>
      <c r="P94" s="56"/>
      <c r="Q94" s="155"/>
      <c r="R94" s="15"/>
      <c r="S94" s="15"/>
      <c r="T94" s="15"/>
      <c r="U94" s="15"/>
      <c r="V94" s="15"/>
      <c r="W94" s="156"/>
    </row>
    <row r="95" spans="1:23" ht="17.25" customHeight="1">
      <c r="A95" s="187" t="s">
        <v>237</v>
      </c>
      <c r="B95" s="161"/>
      <c r="C95" s="161" t="str">
        <f>VLOOKUP($G92,Deelnemers!$A$3:$E$128,4,FALSE)</f>
        <v>GZD- Het Loze Vissertje Gent </v>
      </c>
      <c r="D95" s="161"/>
      <c r="E95" s="15"/>
      <c r="F95" s="15"/>
      <c r="G95" s="192">
        <f>VLOOKUP($G92,Deelnemers!$A$3:$E$128,3,FALSE)</f>
        <v>0</v>
      </c>
      <c r="H95" s="56"/>
      <c r="I95" s="187" t="s">
        <v>237</v>
      </c>
      <c r="J95" s="161"/>
      <c r="K95" s="161" t="str">
        <f>VLOOKUP($O92,Deelnemers!$A$3:$E$128,4,FALSE)</f>
        <v>GZD- Het Loze Vissertje Gent </v>
      </c>
      <c r="L95" s="161"/>
      <c r="M95" s="15"/>
      <c r="N95" s="15"/>
      <c r="O95" s="192" t="str">
        <f>VLOOKUP($O92,Deelnemers!$A$3:$E$128,3,FALSE)</f>
        <v>T04</v>
      </c>
      <c r="P95" s="56"/>
      <c r="Q95" s="187" t="s">
        <v>237</v>
      </c>
      <c r="R95" s="161"/>
      <c r="S95" s="161" t="str">
        <f>VLOOKUP($W92,Deelnemers!$A$3:$E$128,4,FALSE)</f>
        <v>Fed. Luxembourg</v>
      </c>
      <c r="T95" s="161"/>
      <c r="U95" s="15"/>
      <c r="V95" s="15"/>
      <c r="W95" s="192">
        <f>VLOOKUP($W92,Deelnemers!$A$3:$E$128,3,FALSE)</f>
        <v>0</v>
      </c>
    </row>
    <row r="96" spans="1:23" ht="12.75">
      <c r="A96" s="155"/>
      <c r="B96" s="15"/>
      <c r="C96" s="15"/>
      <c r="D96" s="15"/>
      <c r="E96" s="15"/>
      <c r="F96" s="15"/>
      <c r="G96" s="156"/>
      <c r="H96" s="56"/>
      <c r="I96" s="155"/>
      <c r="J96" s="15"/>
      <c r="K96" s="15"/>
      <c r="L96" s="15"/>
      <c r="M96" s="15"/>
      <c r="N96" s="15"/>
      <c r="O96" s="156"/>
      <c r="P96" s="56"/>
      <c r="Q96" s="155"/>
      <c r="R96" s="15"/>
      <c r="S96" s="15"/>
      <c r="T96" s="15"/>
      <c r="U96" s="15"/>
      <c r="V96" s="15"/>
      <c r="W96" s="156"/>
    </row>
    <row r="97" spans="1:23" ht="24" customHeight="1">
      <c r="A97" s="188" t="s">
        <v>238</v>
      </c>
      <c r="B97" s="181"/>
      <c r="C97" s="182"/>
      <c r="D97" s="172"/>
      <c r="E97" s="176"/>
      <c r="F97" s="15"/>
      <c r="G97" s="156"/>
      <c r="H97" s="56"/>
      <c r="I97" s="188" t="s">
        <v>238</v>
      </c>
      <c r="J97" s="182"/>
      <c r="K97" s="182"/>
      <c r="L97" s="172"/>
      <c r="M97" s="172"/>
      <c r="N97" s="15"/>
      <c r="O97" s="156"/>
      <c r="P97" s="56"/>
      <c r="Q97" s="188" t="s">
        <v>238</v>
      </c>
      <c r="R97" s="182"/>
      <c r="S97" s="182"/>
      <c r="T97" s="172"/>
      <c r="U97" s="172"/>
      <c r="V97" s="15"/>
      <c r="W97" s="156"/>
    </row>
    <row r="98" spans="1:23" ht="9.75" customHeight="1" thickBot="1">
      <c r="A98" s="157"/>
      <c r="B98" s="48"/>
      <c r="C98" s="48"/>
      <c r="D98" s="48"/>
      <c r="E98" s="48"/>
      <c r="F98" s="48"/>
      <c r="G98" s="158"/>
      <c r="H98" s="56"/>
      <c r="I98" s="157"/>
      <c r="J98" s="48"/>
      <c r="K98" s="48"/>
      <c r="L98" s="48"/>
      <c r="M98" s="48"/>
      <c r="N98" s="48"/>
      <c r="O98" s="158"/>
      <c r="P98" s="56"/>
      <c r="Q98" s="157"/>
      <c r="R98" s="48"/>
      <c r="S98" s="48"/>
      <c r="T98" s="48"/>
      <c r="U98" s="48"/>
      <c r="V98" s="48"/>
      <c r="W98" s="158"/>
    </row>
    <row r="99" spans="8:16" ht="9.75" customHeight="1" thickBot="1">
      <c r="H99" s="171"/>
      <c r="P99" s="171"/>
    </row>
    <row r="100" spans="1:23" ht="12.75">
      <c r="A100" s="152"/>
      <c r="B100" s="153"/>
      <c r="C100" s="153"/>
      <c r="D100" s="153"/>
      <c r="E100" s="153"/>
      <c r="F100" s="153"/>
      <c r="G100" s="154"/>
      <c r="H100" s="56"/>
      <c r="I100" s="152"/>
      <c r="J100" s="153"/>
      <c r="K100" s="153"/>
      <c r="L100" s="153"/>
      <c r="M100" s="153"/>
      <c r="N100" s="153"/>
      <c r="O100" s="154"/>
      <c r="P100" s="56"/>
      <c r="Q100" s="152"/>
      <c r="R100" s="153"/>
      <c r="S100" s="153"/>
      <c r="T100" s="153"/>
      <c r="U100" s="153"/>
      <c r="V100" s="153"/>
      <c r="W100" s="154"/>
    </row>
    <row r="101" spans="1:23" ht="22.5">
      <c r="A101" s="168" t="s">
        <v>255</v>
      </c>
      <c r="B101" s="159"/>
      <c r="C101" s="159"/>
      <c r="D101" s="159"/>
      <c r="E101" s="15"/>
      <c r="F101" s="15"/>
      <c r="G101" s="156"/>
      <c r="H101" s="56"/>
      <c r="I101" s="168" t="s">
        <v>255</v>
      </c>
      <c r="J101" s="159"/>
      <c r="K101" s="159"/>
      <c r="L101" s="159"/>
      <c r="M101" s="15"/>
      <c r="N101" s="15"/>
      <c r="O101" s="156"/>
      <c r="P101" s="56"/>
      <c r="Q101" s="168" t="s">
        <v>255</v>
      </c>
      <c r="R101" s="159"/>
      <c r="S101" s="159"/>
      <c r="T101" s="159"/>
      <c r="U101" s="15"/>
      <c r="V101" s="15"/>
      <c r="W101" s="156"/>
    </row>
    <row r="102" spans="1:23" ht="12.75">
      <c r="A102" s="155"/>
      <c r="B102" s="15"/>
      <c r="C102" s="15"/>
      <c r="D102" s="15"/>
      <c r="E102" s="15"/>
      <c r="F102" s="15"/>
      <c r="G102" s="156"/>
      <c r="H102" s="56"/>
      <c r="I102" s="155"/>
      <c r="J102" s="15"/>
      <c r="K102" s="15"/>
      <c r="L102" s="15"/>
      <c r="M102" s="15"/>
      <c r="N102" s="15"/>
      <c r="O102" s="156"/>
      <c r="P102" s="56"/>
      <c r="Q102" s="155"/>
      <c r="R102" s="15"/>
      <c r="S102" s="15"/>
      <c r="T102" s="15"/>
      <c r="U102" s="15"/>
      <c r="V102" s="15"/>
      <c r="W102" s="156"/>
    </row>
    <row r="103" spans="1:23" ht="26.25" customHeight="1">
      <c r="A103" s="177" t="e">
        <f>#REF!</f>
        <v>#REF!</v>
      </c>
      <c r="B103" s="190" t="str">
        <f>VLOOKUP($G103,Deelnemers!$A$3:$G207,7,FALSE)</f>
        <v>*</v>
      </c>
      <c r="C103" s="15"/>
      <c r="D103" s="15"/>
      <c r="E103" s="164"/>
      <c r="F103" s="165" t="s">
        <v>189</v>
      </c>
      <c r="G103" s="163">
        <v>28</v>
      </c>
      <c r="H103" s="166"/>
      <c r="I103" s="178"/>
      <c r="J103" s="190" t="str">
        <f>VLOOKUP($O103,Deelnemers!$A$3:$G207,7,FALSE)</f>
        <v>*</v>
      </c>
      <c r="K103" s="15"/>
      <c r="L103" s="15"/>
      <c r="M103" s="164"/>
      <c r="N103" s="165" t="s">
        <v>189</v>
      </c>
      <c r="O103" s="163">
        <v>29</v>
      </c>
      <c r="P103" s="166"/>
      <c r="Q103" s="177" t="e">
        <f>#REF!</f>
        <v>#REF!</v>
      </c>
      <c r="R103" s="190" t="str">
        <f>VLOOKUP($W103,Deelnemers!$A$3:$G207,7,FALSE)</f>
        <v>*</v>
      </c>
      <c r="S103" s="15"/>
      <c r="T103" s="15"/>
      <c r="U103" s="164"/>
      <c r="V103" s="165" t="s">
        <v>189</v>
      </c>
      <c r="W103" s="163">
        <v>30</v>
      </c>
    </row>
    <row r="104" spans="1:23" ht="18.75" customHeight="1">
      <c r="A104" s="187" t="s">
        <v>236</v>
      </c>
      <c r="B104" s="161"/>
      <c r="C104" s="161" t="str">
        <f>VLOOKUP($G103,Deelnemers!$A$3:$E$128,2,FALSE)</f>
        <v>Groenendaels Tom</v>
      </c>
      <c r="D104" s="161"/>
      <c r="E104" s="15"/>
      <c r="F104" s="15"/>
      <c r="G104" s="204" t="str">
        <f>VLOOKUP($G103,Deelnemers!$A$3:$E$128,5,FALSE)</f>
        <v>senior</v>
      </c>
      <c r="H104" s="167"/>
      <c r="I104" s="187" t="s">
        <v>236</v>
      </c>
      <c r="J104" s="161"/>
      <c r="K104" s="161" t="str">
        <f>VLOOKUP($O103,Deelnemers!$A$3:$E$128,2,FALSE)</f>
        <v>Cole Bram</v>
      </c>
      <c r="L104" s="161"/>
      <c r="M104" s="15"/>
      <c r="N104" s="15"/>
      <c r="O104" s="204" t="str">
        <f>VLOOKUP($O103,Deelnemers!$A$3:$E$128,5,FALSE)</f>
        <v>senior</v>
      </c>
      <c r="P104" s="167"/>
      <c r="Q104" s="187" t="s">
        <v>236</v>
      </c>
      <c r="R104" s="161"/>
      <c r="S104" s="161" t="str">
        <f>VLOOKUP($W103,Deelnemers!$A$3:$E$128,2,FALSE)</f>
        <v>Devijnck Brian</v>
      </c>
      <c r="T104" s="161"/>
      <c r="U104" s="15"/>
      <c r="V104" s="15"/>
      <c r="W104" s="204" t="str">
        <f>VLOOKUP($W103,Deelnemers!$A$3:$E$128,5,FALSE)</f>
        <v>senior</v>
      </c>
    </row>
    <row r="105" spans="1:23" ht="12.75">
      <c r="A105" s="155"/>
      <c r="B105" s="15"/>
      <c r="C105" s="15"/>
      <c r="D105" s="15"/>
      <c r="E105" s="15"/>
      <c r="F105" s="15"/>
      <c r="G105" s="156"/>
      <c r="H105" s="56"/>
      <c r="I105" s="155"/>
      <c r="J105" s="15"/>
      <c r="K105" s="15"/>
      <c r="L105" s="15"/>
      <c r="M105" s="15"/>
      <c r="N105" s="15"/>
      <c r="O105" s="156"/>
      <c r="P105" s="56"/>
      <c r="Q105" s="155"/>
      <c r="R105" s="15"/>
      <c r="S105" s="15"/>
      <c r="T105" s="15"/>
      <c r="U105" s="15"/>
      <c r="V105" s="15"/>
      <c r="W105" s="156"/>
    </row>
    <row r="106" spans="1:23" ht="17.25" customHeight="1">
      <c r="A106" s="187" t="s">
        <v>237</v>
      </c>
      <c r="B106" s="161"/>
      <c r="C106" s="161" t="str">
        <f>VLOOKUP($G103,Deelnemers!$A$3:$E$128,4,FALSE)</f>
        <v>Robbyfish A</v>
      </c>
      <c r="D106" s="161"/>
      <c r="E106" s="15"/>
      <c r="F106" s="15"/>
      <c r="G106" s="192" t="str">
        <f>VLOOKUP($G103,Deelnemers!$A$3:$E$128,3,FALSE)</f>
        <v>T05</v>
      </c>
      <c r="H106" s="56"/>
      <c r="I106" s="187" t="s">
        <v>237</v>
      </c>
      <c r="J106" s="161"/>
      <c r="K106" s="161" t="str">
        <f>VLOOKUP($O103,Deelnemers!$A$3:$E$128,4,FALSE)</f>
        <v>Robbyfish A</v>
      </c>
      <c r="L106" s="161"/>
      <c r="M106" s="15"/>
      <c r="N106" s="15"/>
      <c r="O106" s="192" t="str">
        <f>VLOOKUP($O103,Deelnemers!$A$3:$E$128,3,FALSE)</f>
        <v>T05</v>
      </c>
      <c r="P106" s="56"/>
      <c r="Q106" s="187" t="s">
        <v>237</v>
      </c>
      <c r="R106" s="161"/>
      <c r="S106" s="161" t="str">
        <f>VLOOKUP($W103,Deelnemers!$A$3:$E$128,4,FALSE)</f>
        <v>Robbyfish A</v>
      </c>
      <c r="T106" s="161"/>
      <c r="U106" s="15"/>
      <c r="V106" s="15"/>
      <c r="W106" s="192" t="str">
        <f>VLOOKUP($W103,Deelnemers!$A$3:$E$128,3,FALSE)</f>
        <v>T05</v>
      </c>
    </row>
    <row r="107" spans="1:23" ht="12.75">
      <c r="A107" s="155"/>
      <c r="B107" s="15"/>
      <c r="C107" s="15"/>
      <c r="D107" s="15"/>
      <c r="E107" s="15"/>
      <c r="F107" s="15"/>
      <c r="G107" s="156"/>
      <c r="H107" s="56"/>
      <c r="I107" s="155"/>
      <c r="J107" s="15"/>
      <c r="K107" s="15"/>
      <c r="L107" s="15"/>
      <c r="M107" s="15"/>
      <c r="N107" s="15"/>
      <c r="O107" s="156"/>
      <c r="P107" s="56"/>
      <c r="Q107" s="155"/>
      <c r="R107" s="15"/>
      <c r="S107" s="15"/>
      <c r="T107" s="15"/>
      <c r="U107" s="15"/>
      <c r="V107" s="15"/>
      <c r="W107" s="156"/>
    </row>
    <row r="108" spans="1:23" ht="24" customHeight="1">
      <c r="A108" s="188" t="s">
        <v>238</v>
      </c>
      <c r="B108" s="181"/>
      <c r="C108" s="182"/>
      <c r="D108" s="172"/>
      <c r="E108" s="176"/>
      <c r="F108" s="15"/>
      <c r="G108" s="156"/>
      <c r="H108" s="56"/>
      <c r="I108" s="188" t="s">
        <v>238</v>
      </c>
      <c r="J108" s="182"/>
      <c r="K108" s="182"/>
      <c r="L108" s="172"/>
      <c r="M108" s="172"/>
      <c r="N108" s="15"/>
      <c r="O108" s="156"/>
      <c r="P108" s="56"/>
      <c r="Q108" s="188" t="s">
        <v>238</v>
      </c>
      <c r="R108" s="182"/>
      <c r="S108" s="182"/>
      <c r="T108" s="172"/>
      <c r="U108" s="172"/>
      <c r="V108" s="15"/>
      <c r="W108" s="156"/>
    </row>
    <row r="109" spans="1:23" ht="9.75" customHeight="1" thickBot="1">
      <c r="A109" s="157"/>
      <c r="B109" s="48"/>
      <c r="C109" s="48"/>
      <c r="D109" s="48"/>
      <c r="E109" s="48"/>
      <c r="F109" s="48"/>
      <c r="G109" s="158"/>
      <c r="H109" s="56"/>
      <c r="I109" s="157"/>
      <c r="J109" s="48"/>
      <c r="K109" s="48"/>
      <c r="L109" s="48"/>
      <c r="M109" s="48"/>
      <c r="N109" s="48"/>
      <c r="O109" s="158"/>
      <c r="P109" s="56"/>
      <c r="Q109" s="157"/>
      <c r="R109" s="48"/>
      <c r="S109" s="48"/>
      <c r="T109" s="48"/>
      <c r="U109" s="48"/>
      <c r="V109" s="48"/>
      <c r="W109" s="158"/>
    </row>
    <row r="110" spans="1:22" ht="9.75" customHeight="1" thickBo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</row>
    <row r="111" spans="1:23" ht="12.75">
      <c r="A111" s="152"/>
      <c r="B111" s="153"/>
      <c r="C111" s="153"/>
      <c r="D111" s="153"/>
      <c r="E111" s="153"/>
      <c r="F111" s="153"/>
      <c r="G111" s="154"/>
      <c r="H111" s="56"/>
      <c r="I111" s="152"/>
      <c r="J111" s="153"/>
      <c r="K111" s="153"/>
      <c r="L111" s="153"/>
      <c r="M111" s="153"/>
      <c r="N111" s="153"/>
      <c r="O111" s="154"/>
      <c r="P111" s="56"/>
      <c r="Q111" s="152"/>
      <c r="R111" s="153"/>
      <c r="S111" s="153"/>
      <c r="T111" s="153"/>
      <c r="U111" s="153"/>
      <c r="V111" s="153"/>
      <c r="W111" s="154"/>
    </row>
    <row r="112" spans="1:23" ht="22.5">
      <c r="A112" s="168" t="s">
        <v>255</v>
      </c>
      <c r="B112" s="159"/>
      <c r="C112" s="159"/>
      <c r="D112" s="159"/>
      <c r="E112" s="15"/>
      <c r="F112" s="15"/>
      <c r="G112" s="156"/>
      <c r="H112" s="56"/>
      <c r="I112" s="168" t="s">
        <v>255</v>
      </c>
      <c r="J112" s="159"/>
      <c r="K112" s="159"/>
      <c r="L112" s="159"/>
      <c r="M112" s="15"/>
      <c r="N112" s="15"/>
      <c r="O112" s="156"/>
      <c r="P112" s="56"/>
      <c r="Q112" s="168" t="s">
        <v>255</v>
      </c>
      <c r="R112" s="159"/>
      <c r="S112" s="159"/>
      <c r="T112" s="159"/>
      <c r="U112" s="15"/>
      <c r="V112" s="15"/>
      <c r="W112" s="156"/>
    </row>
    <row r="113" spans="1:23" ht="12.75">
      <c r="A113" s="155"/>
      <c r="B113" s="15"/>
      <c r="C113" s="15"/>
      <c r="D113" s="15"/>
      <c r="E113" s="15"/>
      <c r="F113" s="15"/>
      <c r="G113" s="156"/>
      <c r="H113" s="56"/>
      <c r="I113" s="155"/>
      <c r="J113" s="15"/>
      <c r="K113" s="15"/>
      <c r="L113" s="15"/>
      <c r="M113" s="15"/>
      <c r="N113" s="15"/>
      <c r="O113" s="156"/>
      <c r="P113" s="56"/>
      <c r="Q113" s="155"/>
      <c r="R113" s="15"/>
      <c r="S113" s="15"/>
      <c r="T113" s="15"/>
      <c r="U113" s="15"/>
      <c r="V113" s="15"/>
      <c r="W113" s="156"/>
    </row>
    <row r="114" spans="1:23" ht="26.25" customHeight="1">
      <c r="A114" s="177" t="e">
        <f>#REF!</f>
        <v>#REF!</v>
      </c>
      <c r="B114" s="190" t="str">
        <f>VLOOKUP($G114,Deelnemers!$A$3:$G218,7,FALSE)</f>
        <v>*</v>
      </c>
      <c r="C114" s="15"/>
      <c r="D114" s="15"/>
      <c r="E114" s="164"/>
      <c r="F114" s="165" t="s">
        <v>189</v>
      </c>
      <c r="G114" s="163">
        <v>31</v>
      </c>
      <c r="H114" s="166"/>
      <c r="I114" s="178"/>
      <c r="J114" s="190" t="str">
        <f>VLOOKUP($O114,Deelnemers!$A$3:$G218,7,FALSE)</f>
        <v>*</v>
      </c>
      <c r="K114" s="15"/>
      <c r="L114" s="15"/>
      <c r="M114" s="164"/>
      <c r="N114" s="165" t="s">
        <v>189</v>
      </c>
      <c r="O114" s="163">
        <v>32</v>
      </c>
      <c r="P114" s="166"/>
      <c r="Q114" s="177" t="e">
        <f>#REF!</f>
        <v>#REF!</v>
      </c>
      <c r="R114" s="190" t="str">
        <f>VLOOKUP($W114,Deelnemers!$A$3:$G218,7,FALSE)</f>
        <v>*</v>
      </c>
      <c r="S114" s="15"/>
      <c r="T114" s="15"/>
      <c r="U114" s="164"/>
      <c r="V114" s="165" t="s">
        <v>189</v>
      </c>
      <c r="W114" s="163">
        <v>33</v>
      </c>
    </row>
    <row r="115" spans="1:23" ht="18.75" customHeight="1">
      <c r="A115" s="187" t="s">
        <v>236</v>
      </c>
      <c r="B115" s="161"/>
      <c r="C115" s="161" t="str">
        <f>VLOOKUP($G114,Deelnemers!$A$3:$E$128,2,FALSE)</f>
        <v>Devijnck Danny</v>
      </c>
      <c r="D115" s="161"/>
      <c r="E115" s="15"/>
      <c r="F115" s="15"/>
      <c r="G115" s="204" t="str">
        <f>VLOOKUP($G114,Deelnemers!$A$3:$E$128,5,FALSE)</f>
        <v>senior</v>
      </c>
      <c r="H115" s="167"/>
      <c r="I115" s="187" t="s">
        <v>236</v>
      </c>
      <c r="J115" s="161"/>
      <c r="K115" s="161" t="str">
        <f>VLOOKUP($O114,Deelnemers!$A$3:$E$128,2,FALSE)</f>
        <v>Florus Robby</v>
      </c>
      <c r="L115" s="161"/>
      <c r="M115" s="15"/>
      <c r="N115" s="15"/>
      <c r="O115" s="204" t="str">
        <f>VLOOKUP($O114,Deelnemers!$A$3:$E$128,5,FALSE)</f>
        <v>senior</v>
      </c>
      <c r="P115" s="167"/>
      <c r="Q115" s="187" t="s">
        <v>236</v>
      </c>
      <c r="R115" s="161"/>
      <c r="S115" s="161" t="str">
        <f>VLOOKUP($W114,Deelnemers!$A$3:$E$128,2,FALSE)</f>
        <v>Jespers Sam</v>
      </c>
      <c r="T115" s="161"/>
      <c r="U115" s="15"/>
      <c r="V115" s="15"/>
      <c r="W115" s="204" t="str">
        <f>VLOOKUP($W114,Deelnemers!$A$3:$E$128,5,FALSE)</f>
        <v>senior</v>
      </c>
    </row>
    <row r="116" spans="1:23" ht="12.75">
      <c r="A116" s="155"/>
      <c r="B116" s="15"/>
      <c r="C116" s="15"/>
      <c r="D116" s="15"/>
      <c r="E116" s="15"/>
      <c r="F116" s="15"/>
      <c r="G116" s="156"/>
      <c r="H116" s="56"/>
      <c r="I116" s="155"/>
      <c r="J116" s="15"/>
      <c r="K116" s="15"/>
      <c r="L116" s="15"/>
      <c r="M116" s="15"/>
      <c r="N116" s="15"/>
      <c r="O116" s="156"/>
      <c r="P116" s="56"/>
      <c r="Q116" s="155"/>
      <c r="R116" s="15"/>
      <c r="S116" s="15"/>
      <c r="T116" s="15"/>
      <c r="U116" s="15"/>
      <c r="V116" s="15"/>
      <c r="W116" s="156"/>
    </row>
    <row r="117" spans="1:23" ht="17.25" customHeight="1">
      <c r="A117" s="187" t="s">
        <v>237</v>
      </c>
      <c r="B117" s="161"/>
      <c r="C117" s="161" t="str">
        <f>VLOOKUP($G114,Deelnemers!$A$3:$E$128,4,FALSE)</f>
        <v>Robbyfish A</v>
      </c>
      <c r="D117" s="161"/>
      <c r="E117" s="15"/>
      <c r="F117" s="15"/>
      <c r="G117" s="192" t="str">
        <f>VLOOKUP($G114,Deelnemers!$A$3:$E$128,3,FALSE)</f>
        <v>T05</v>
      </c>
      <c r="H117" s="56"/>
      <c r="I117" s="187" t="s">
        <v>237</v>
      </c>
      <c r="J117" s="161"/>
      <c r="K117" s="161" t="str">
        <f>VLOOKUP($O114,Deelnemers!$A$3:$E$128,4,FALSE)</f>
        <v>Robbyfish A</v>
      </c>
      <c r="L117" s="161"/>
      <c r="M117" s="15"/>
      <c r="N117" s="15"/>
      <c r="O117" s="192" t="str">
        <f>VLOOKUP($O114,Deelnemers!$A$3:$E$128,3,FALSE)</f>
        <v>T05</v>
      </c>
      <c r="P117" s="56"/>
      <c r="Q117" s="187" t="s">
        <v>237</v>
      </c>
      <c r="R117" s="161"/>
      <c r="S117" s="161" t="str">
        <f>VLOOKUP($W114,Deelnemers!$A$3:$E$128,4,FALSE)</f>
        <v>Robbyfish B</v>
      </c>
      <c r="T117" s="161"/>
      <c r="U117" s="15"/>
      <c r="V117" s="15"/>
      <c r="W117" s="192" t="str">
        <f>VLOOKUP($W114,Deelnemers!$A$3:$E$128,3,FALSE)</f>
        <v>T06</v>
      </c>
    </row>
    <row r="118" spans="1:23" ht="12.75">
      <c r="A118" s="155"/>
      <c r="B118" s="15"/>
      <c r="C118" s="15"/>
      <c r="D118" s="15"/>
      <c r="E118" s="15"/>
      <c r="F118" s="15"/>
      <c r="G118" s="156"/>
      <c r="H118" s="56"/>
      <c r="I118" s="155"/>
      <c r="J118" s="15"/>
      <c r="K118" s="15"/>
      <c r="L118" s="15"/>
      <c r="M118" s="15"/>
      <c r="N118" s="15"/>
      <c r="O118" s="156"/>
      <c r="P118" s="56"/>
      <c r="Q118" s="155"/>
      <c r="R118" s="15"/>
      <c r="S118" s="15"/>
      <c r="T118" s="15"/>
      <c r="U118" s="15"/>
      <c r="V118" s="15"/>
      <c r="W118" s="156"/>
    </row>
    <row r="119" spans="1:23" ht="24" customHeight="1">
      <c r="A119" s="188" t="s">
        <v>238</v>
      </c>
      <c r="B119" s="181"/>
      <c r="C119" s="182"/>
      <c r="D119" s="172"/>
      <c r="E119" s="176"/>
      <c r="F119" s="15"/>
      <c r="G119" s="156"/>
      <c r="H119" s="56"/>
      <c r="I119" s="188" t="s">
        <v>238</v>
      </c>
      <c r="J119" s="182"/>
      <c r="K119" s="182"/>
      <c r="L119" s="172"/>
      <c r="M119" s="172"/>
      <c r="N119" s="15"/>
      <c r="O119" s="156"/>
      <c r="P119" s="56"/>
      <c r="Q119" s="188" t="s">
        <v>238</v>
      </c>
      <c r="R119" s="182"/>
      <c r="S119" s="182"/>
      <c r="T119" s="172"/>
      <c r="U119" s="172"/>
      <c r="V119" s="15"/>
      <c r="W119" s="156"/>
    </row>
    <row r="120" spans="1:23" ht="9.75" customHeight="1" thickBot="1">
      <c r="A120" s="157"/>
      <c r="B120" s="48"/>
      <c r="C120" s="48"/>
      <c r="D120" s="48"/>
      <c r="E120" s="48"/>
      <c r="F120" s="48"/>
      <c r="G120" s="158"/>
      <c r="H120" s="56"/>
      <c r="I120" s="157"/>
      <c r="J120" s="48"/>
      <c r="K120" s="48"/>
      <c r="L120" s="48"/>
      <c r="M120" s="48"/>
      <c r="N120" s="48"/>
      <c r="O120" s="158"/>
      <c r="P120" s="56"/>
      <c r="Q120" s="157"/>
      <c r="R120" s="48"/>
      <c r="S120" s="48"/>
      <c r="T120" s="48"/>
      <c r="U120" s="48"/>
      <c r="V120" s="48"/>
      <c r="W120" s="158"/>
    </row>
    <row r="121" spans="8:16" ht="9.75" customHeight="1" thickBot="1">
      <c r="H121" s="171"/>
      <c r="P121" s="171"/>
    </row>
    <row r="122" spans="1:23" ht="12.75">
      <c r="A122" s="152"/>
      <c r="B122" s="153"/>
      <c r="C122" s="153"/>
      <c r="D122" s="153"/>
      <c r="E122" s="153"/>
      <c r="F122" s="153"/>
      <c r="G122" s="154"/>
      <c r="H122" s="56"/>
      <c r="I122" s="152"/>
      <c r="J122" s="153"/>
      <c r="K122" s="153"/>
      <c r="L122" s="153"/>
      <c r="M122" s="153"/>
      <c r="N122" s="153"/>
      <c r="O122" s="154"/>
      <c r="P122" s="56"/>
      <c r="Q122" s="152"/>
      <c r="R122" s="153"/>
      <c r="S122" s="153"/>
      <c r="T122" s="153"/>
      <c r="U122" s="153"/>
      <c r="V122" s="153"/>
      <c r="W122" s="154"/>
    </row>
    <row r="123" spans="1:23" ht="22.5">
      <c r="A123" s="168" t="s">
        <v>255</v>
      </c>
      <c r="B123" s="159"/>
      <c r="C123" s="159"/>
      <c r="D123" s="159"/>
      <c r="E123" s="15"/>
      <c r="F123" s="15"/>
      <c r="G123" s="156"/>
      <c r="H123" s="56"/>
      <c r="I123" s="168" t="s">
        <v>255</v>
      </c>
      <c r="J123" s="159"/>
      <c r="K123" s="159"/>
      <c r="L123" s="159"/>
      <c r="M123" s="15"/>
      <c r="N123" s="15"/>
      <c r="O123" s="156"/>
      <c r="P123" s="56"/>
      <c r="Q123" s="168" t="s">
        <v>255</v>
      </c>
      <c r="R123" s="159"/>
      <c r="S123" s="159"/>
      <c r="T123" s="159"/>
      <c r="U123" s="15"/>
      <c r="V123" s="15"/>
      <c r="W123" s="156"/>
    </row>
    <row r="124" spans="1:23" ht="12.75">
      <c r="A124" s="155"/>
      <c r="B124" s="15"/>
      <c r="C124" s="15"/>
      <c r="D124" s="15"/>
      <c r="E124" s="15"/>
      <c r="F124" s="15"/>
      <c r="G124" s="156"/>
      <c r="H124" s="56"/>
      <c r="I124" s="155"/>
      <c r="J124" s="15"/>
      <c r="K124" s="15"/>
      <c r="L124" s="15"/>
      <c r="M124" s="15"/>
      <c r="N124" s="15"/>
      <c r="O124" s="156"/>
      <c r="P124" s="56"/>
      <c r="Q124" s="155"/>
      <c r="R124" s="15"/>
      <c r="S124" s="15"/>
      <c r="T124" s="15"/>
      <c r="U124" s="15"/>
      <c r="V124" s="15"/>
      <c r="W124" s="156"/>
    </row>
    <row r="125" spans="1:23" ht="26.25" customHeight="1">
      <c r="A125" s="177" t="e">
        <f>#REF!</f>
        <v>#REF!</v>
      </c>
      <c r="B125" s="190" t="str">
        <f>VLOOKUP($G125,Deelnemers!$A$3:$G229,7,FALSE)</f>
        <v>*</v>
      </c>
      <c r="C125" s="15"/>
      <c r="D125" s="15"/>
      <c r="E125" s="164"/>
      <c r="F125" s="165" t="s">
        <v>189</v>
      </c>
      <c r="G125" s="163">
        <v>34</v>
      </c>
      <c r="H125" s="166"/>
      <c r="I125" s="178"/>
      <c r="J125" s="190" t="str">
        <f>VLOOKUP($O125,Deelnemers!$A$3:$G229,7,FALSE)</f>
        <v>*</v>
      </c>
      <c r="K125" s="15"/>
      <c r="L125" s="15"/>
      <c r="M125" s="164"/>
      <c r="N125" s="165" t="s">
        <v>189</v>
      </c>
      <c r="O125" s="163">
        <v>35</v>
      </c>
      <c r="P125" s="166"/>
      <c r="Q125" s="177" t="e">
        <f>#REF!</f>
        <v>#REF!</v>
      </c>
      <c r="R125" s="190" t="str">
        <f>VLOOKUP($W125,Deelnemers!$A$3:$G229,7,FALSE)</f>
        <v>*</v>
      </c>
      <c r="S125" s="15"/>
      <c r="T125" s="15"/>
      <c r="U125" s="164"/>
      <c r="V125" s="165" t="s">
        <v>189</v>
      </c>
      <c r="W125" s="163">
        <v>36</v>
      </c>
    </row>
    <row r="126" spans="1:23" ht="18.75" customHeight="1">
      <c r="A126" s="187" t="s">
        <v>236</v>
      </c>
      <c r="B126" s="161"/>
      <c r="C126" s="161" t="str">
        <f>VLOOKUP($G125,Deelnemers!$A$3:$E$128,2,FALSE)</f>
        <v>Van Hecke Marc</v>
      </c>
      <c r="D126" s="161"/>
      <c r="E126" s="15"/>
      <c r="F126" s="15"/>
      <c r="G126" s="204" t="str">
        <f>VLOOKUP($G125,Deelnemers!$A$3:$E$128,5,FALSE)</f>
        <v>veteraan</v>
      </c>
      <c r="H126" s="167"/>
      <c r="I126" s="187" t="s">
        <v>236</v>
      </c>
      <c r="J126" s="161"/>
      <c r="K126" s="161" t="str">
        <f>VLOOKUP($O125,Deelnemers!$A$3:$E$128,2,FALSE)</f>
        <v>Herincx Manuel</v>
      </c>
      <c r="L126" s="161"/>
      <c r="M126" s="15"/>
      <c r="N126" s="15"/>
      <c r="O126" s="204" t="str">
        <f>VLOOKUP($O125,Deelnemers!$A$3:$E$128,5,FALSE)</f>
        <v>senior</v>
      </c>
      <c r="P126" s="167"/>
      <c r="Q126" s="187" t="s">
        <v>236</v>
      </c>
      <c r="R126" s="161"/>
      <c r="S126" s="161" t="str">
        <f>VLOOKUP($W125,Deelnemers!$A$3:$E$128,2,FALSE)</f>
        <v>Van Sandt Fonne</v>
      </c>
      <c r="T126" s="161"/>
      <c r="U126" s="15"/>
      <c r="V126" s="15"/>
      <c r="W126" s="204" t="str">
        <f>VLOOKUP($W125,Deelnemers!$A$3:$E$128,5,FALSE)</f>
        <v>senior</v>
      </c>
    </row>
    <row r="127" spans="1:23" ht="12.75">
      <c r="A127" s="155"/>
      <c r="B127" s="15"/>
      <c r="C127" s="15"/>
      <c r="D127" s="15"/>
      <c r="E127" s="15"/>
      <c r="F127" s="15"/>
      <c r="G127" s="156"/>
      <c r="H127" s="56"/>
      <c r="I127" s="155"/>
      <c r="J127" s="15"/>
      <c r="K127" s="15"/>
      <c r="L127" s="15"/>
      <c r="M127" s="15"/>
      <c r="N127" s="15"/>
      <c r="O127" s="156"/>
      <c r="P127" s="56"/>
      <c r="Q127" s="155"/>
      <c r="R127" s="15"/>
      <c r="S127" s="15"/>
      <c r="T127" s="15"/>
      <c r="U127" s="15"/>
      <c r="V127" s="15"/>
      <c r="W127" s="156"/>
    </row>
    <row r="128" spans="1:23" ht="17.25" customHeight="1">
      <c r="A128" s="187" t="s">
        <v>237</v>
      </c>
      <c r="B128" s="161"/>
      <c r="C128" s="161" t="str">
        <f>VLOOKUP($G125,Deelnemers!$A$3:$E$128,4,FALSE)</f>
        <v>Robbyfish B</v>
      </c>
      <c r="D128" s="161"/>
      <c r="E128" s="15"/>
      <c r="F128" s="15"/>
      <c r="G128" s="192" t="str">
        <f>VLOOKUP($G125,Deelnemers!$A$3:$E$128,3,FALSE)</f>
        <v>T06</v>
      </c>
      <c r="H128" s="56"/>
      <c r="I128" s="187" t="s">
        <v>237</v>
      </c>
      <c r="J128" s="161"/>
      <c r="K128" s="161" t="str">
        <f>VLOOKUP($O125,Deelnemers!$A$3:$E$128,4,FALSE)</f>
        <v>Robbyfish B</v>
      </c>
      <c r="L128" s="161"/>
      <c r="M128" s="15"/>
      <c r="N128" s="15"/>
      <c r="O128" s="192" t="str">
        <f>VLOOKUP($O125,Deelnemers!$A$3:$E$128,3,FALSE)</f>
        <v>T06</v>
      </c>
      <c r="P128" s="56"/>
      <c r="Q128" s="187" t="s">
        <v>237</v>
      </c>
      <c r="R128" s="161"/>
      <c r="S128" s="161" t="str">
        <f>VLOOKUP($W125,Deelnemers!$A$3:$E$128,4,FALSE)</f>
        <v>Robbyfish B</v>
      </c>
      <c r="T128" s="161"/>
      <c r="U128" s="15"/>
      <c r="V128" s="15"/>
      <c r="W128" s="192" t="str">
        <f>VLOOKUP($W125,Deelnemers!$A$3:$E$128,3,FALSE)</f>
        <v>T06</v>
      </c>
    </row>
    <row r="129" spans="1:23" ht="12.75">
      <c r="A129" s="155"/>
      <c r="B129" s="15"/>
      <c r="C129" s="15"/>
      <c r="D129" s="15"/>
      <c r="E129" s="15"/>
      <c r="F129" s="15"/>
      <c r="G129" s="156"/>
      <c r="H129" s="56"/>
      <c r="I129" s="155"/>
      <c r="J129" s="15"/>
      <c r="K129" s="15"/>
      <c r="L129" s="15"/>
      <c r="M129" s="15"/>
      <c r="N129" s="15"/>
      <c r="O129" s="156"/>
      <c r="P129" s="56"/>
      <c r="Q129" s="155"/>
      <c r="R129" s="15"/>
      <c r="S129" s="15"/>
      <c r="T129" s="15"/>
      <c r="U129" s="15"/>
      <c r="V129" s="15"/>
      <c r="W129" s="156"/>
    </row>
    <row r="130" spans="1:23" ht="24" customHeight="1">
      <c r="A130" s="188" t="s">
        <v>238</v>
      </c>
      <c r="B130" s="181"/>
      <c r="C130" s="182"/>
      <c r="D130" s="172"/>
      <c r="E130" s="176"/>
      <c r="F130" s="15"/>
      <c r="G130" s="156"/>
      <c r="H130" s="56"/>
      <c r="I130" s="188" t="s">
        <v>238</v>
      </c>
      <c r="J130" s="182"/>
      <c r="K130" s="182"/>
      <c r="L130" s="172"/>
      <c r="M130" s="172"/>
      <c r="N130" s="15"/>
      <c r="O130" s="156"/>
      <c r="P130" s="56"/>
      <c r="Q130" s="188" t="s">
        <v>238</v>
      </c>
      <c r="R130" s="182"/>
      <c r="S130" s="182"/>
      <c r="T130" s="176"/>
      <c r="U130" s="172"/>
      <c r="V130" s="15"/>
      <c r="W130" s="156"/>
    </row>
    <row r="131" spans="1:23" ht="9.75" customHeight="1" thickBot="1">
      <c r="A131" s="157"/>
      <c r="B131" s="48"/>
      <c r="C131" s="48"/>
      <c r="D131" s="48"/>
      <c r="E131" s="48"/>
      <c r="F131" s="48"/>
      <c r="G131" s="158"/>
      <c r="H131" s="56"/>
      <c r="I131" s="157"/>
      <c r="J131" s="48"/>
      <c r="K131" s="48"/>
      <c r="L131" s="48"/>
      <c r="M131" s="48"/>
      <c r="N131" s="48"/>
      <c r="O131" s="158"/>
      <c r="P131" s="56"/>
      <c r="Q131" s="157"/>
      <c r="R131" s="48"/>
      <c r="S131" s="48"/>
      <c r="T131" s="48"/>
      <c r="U131" s="48"/>
      <c r="V131" s="48"/>
      <c r="W131" s="158"/>
    </row>
    <row r="132" spans="1:22" ht="9.75" customHeight="1" thickBo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</row>
    <row r="133" spans="1:23" ht="12.75">
      <c r="A133" s="152"/>
      <c r="B133" s="153"/>
      <c r="C133" s="153"/>
      <c r="D133" s="153"/>
      <c r="E133" s="153"/>
      <c r="F133" s="153"/>
      <c r="G133" s="154"/>
      <c r="H133" s="56"/>
      <c r="I133" s="152"/>
      <c r="J133" s="153"/>
      <c r="K133" s="153"/>
      <c r="L133" s="153"/>
      <c r="M133" s="153"/>
      <c r="N133" s="153"/>
      <c r="O133" s="154"/>
      <c r="P133" s="56"/>
      <c r="Q133" s="152"/>
      <c r="R133" s="153"/>
      <c r="S133" s="153"/>
      <c r="T133" s="153"/>
      <c r="U133" s="153"/>
      <c r="V133" s="153"/>
      <c r="W133" s="154"/>
    </row>
    <row r="134" spans="1:23" ht="22.5">
      <c r="A134" s="168" t="s">
        <v>255</v>
      </c>
      <c r="B134" s="159"/>
      <c r="C134" s="159"/>
      <c r="D134" s="159"/>
      <c r="E134" s="15"/>
      <c r="F134" s="15"/>
      <c r="G134" s="156"/>
      <c r="H134" s="56"/>
      <c r="I134" s="168" t="s">
        <v>255</v>
      </c>
      <c r="J134" s="159"/>
      <c r="K134" s="159"/>
      <c r="L134" s="159"/>
      <c r="M134" s="15"/>
      <c r="N134" s="15"/>
      <c r="O134" s="156"/>
      <c r="P134" s="56"/>
      <c r="Q134" s="168" t="s">
        <v>255</v>
      </c>
      <c r="R134" s="159"/>
      <c r="S134" s="159"/>
      <c r="T134" s="159"/>
      <c r="U134" s="15"/>
      <c r="V134" s="15"/>
      <c r="W134" s="156"/>
    </row>
    <row r="135" spans="1:23" ht="12.75">
      <c r="A135" s="155"/>
      <c r="B135" s="15"/>
      <c r="C135" s="15"/>
      <c r="D135" s="15"/>
      <c r="E135" s="15"/>
      <c r="F135" s="15"/>
      <c r="G135" s="156"/>
      <c r="H135" s="56"/>
      <c r="I135" s="155"/>
      <c r="J135" s="15"/>
      <c r="K135" s="15"/>
      <c r="L135" s="15"/>
      <c r="M135" s="15"/>
      <c r="N135" s="15"/>
      <c r="O135" s="156"/>
      <c r="P135" s="56"/>
      <c r="Q135" s="155"/>
      <c r="R135" s="15"/>
      <c r="S135" s="15"/>
      <c r="T135" s="15"/>
      <c r="U135" s="15"/>
      <c r="V135" s="15"/>
      <c r="W135" s="156"/>
    </row>
    <row r="136" spans="1:23" ht="26.25" customHeight="1">
      <c r="A136" s="177" t="e">
        <f>#REF!</f>
        <v>#REF!</v>
      </c>
      <c r="B136" s="190" t="str">
        <f>VLOOKUP($G136,Deelnemers!$A$3:$G240,7,FALSE)</f>
        <v>*</v>
      </c>
      <c r="C136" s="15"/>
      <c r="D136" s="15"/>
      <c r="E136" s="164"/>
      <c r="F136" s="165" t="s">
        <v>189</v>
      </c>
      <c r="G136" s="163">
        <v>37</v>
      </c>
      <c r="H136" s="166"/>
      <c r="I136" s="178"/>
      <c r="J136" s="190" t="str">
        <f>VLOOKUP($O136,Deelnemers!$A$3:$G240,7,FALSE)</f>
        <v>*</v>
      </c>
      <c r="K136" s="15"/>
      <c r="L136" s="15"/>
      <c r="M136" s="164"/>
      <c r="N136" s="165" t="s">
        <v>189</v>
      </c>
      <c r="O136" s="163">
        <v>38</v>
      </c>
      <c r="P136" s="166"/>
      <c r="Q136" s="177" t="e">
        <f>#REF!</f>
        <v>#REF!</v>
      </c>
      <c r="R136" s="190" t="str">
        <f>VLOOKUP($W136,Deelnemers!$A$3:$G240,7,FALSE)</f>
        <v>*</v>
      </c>
      <c r="S136" s="15"/>
      <c r="T136" s="15"/>
      <c r="U136" s="164"/>
      <c r="V136" s="165" t="s">
        <v>189</v>
      </c>
      <c r="W136" s="163">
        <v>39</v>
      </c>
    </row>
    <row r="137" spans="1:23" ht="18.75" customHeight="1">
      <c r="A137" s="187" t="s">
        <v>236</v>
      </c>
      <c r="B137" s="161"/>
      <c r="C137" s="161" t="str">
        <f>VLOOKUP($G136,Deelnemers!$A$3:$E$128,2,FALSE)</f>
        <v>Machiels Bert</v>
      </c>
      <c r="D137" s="161"/>
      <c r="E137" s="15"/>
      <c r="F137" s="15"/>
      <c r="G137" s="204" t="str">
        <f>VLOOKUP($G136,Deelnemers!$A$3:$E$128,5,FALSE)</f>
        <v>senior</v>
      </c>
      <c r="H137" s="167"/>
      <c r="I137" s="187" t="s">
        <v>236</v>
      </c>
      <c r="J137" s="161"/>
      <c r="K137" s="161" t="str">
        <f>VLOOKUP($O136,Deelnemers!$A$3:$E$128,2,FALSE)</f>
        <v>D'hondt Dirk</v>
      </c>
      <c r="L137" s="161"/>
      <c r="M137" s="15"/>
      <c r="N137" s="15"/>
      <c r="O137" s="204" t="str">
        <f>VLOOKUP($O136,Deelnemers!$A$3:$E$128,5,FALSE)</f>
        <v>senior</v>
      </c>
      <c r="P137" s="167"/>
      <c r="Q137" s="187" t="s">
        <v>236</v>
      </c>
      <c r="R137" s="161"/>
      <c r="S137" s="161" t="str">
        <f>VLOOKUP($W136,Deelnemers!$A$3:$E$128,2,FALSE)</f>
        <v>Bleys Geert</v>
      </c>
      <c r="T137" s="161"/>
      <c r="U137" s="15"/>
      <c r="V137" s="15"/>
      <c r="W137" s="204" t="str">
        <f>VLOOKUP($W136,Deelnemers!$A$3:$E$128,5,FALSE)</f>
        <v>senior</v>
      </c>
    </row>
    <row r="138" spans="1:23" ht="12.75">
      <c r="A138" s="155"/>
      <c r="B138" s="15"/>
      <c r="C138" s="15"/>
      <c r="D138" s="15"/>
      <c r="E138" s="15"/>
      <c r="F138" s="15"/>
      <c r="G138" s="156"/>
      <c r="H138" s="56"/>
      <c r="I138" s="155"/>
      <c r="J138" s="15"/>
      <c r="K138" s="15"/>
      <c r="L138" s="15"/>
      <c r="M138" s="15"/>
      <c r="N138" s="15"/>
      <c r="O138" s="156"/>
      <c r="P138" s="56"/>
      <c r="Q138" s="155"/>
      <c r="R138" s="15"/>
      <c r="S138" s="15"/>
      <c r="T138" s="15"/>
      <c r="U138" s="15"/>
      <c r="V138" s="15"/>
      <c r="W138" s="156"/>
    </row>
    <row r="139" spans="1:23" ht="17.25" customHeight="1">
      <c r="A139" s="187" t="s">
        <v>237</v>
      </c>
      <c r="B139" s="161"/>
      <c r="C139" s="161" t="str">
        <f>VLOOKUP($G136,Deelnemers!$A$3:$E$128,4,FALSE)</f>
        <v>Robbyfish B</v>
      </c>
      <c r="D139" s="161"/>
      <c r="E139" s="15"/>
      <c r="F139" s="15"/>
      <c r="G139" s="192" t="str">
        <f>VLOOKUP($G136,Deelnemers!$A$3:$E$128,3,FALSE)</f>
        <v>T06</v>
      </c>
      <c r="H139" s="56"/>
      <c r="I139" s="187" t="s">
        <v>237</v>
      </c>
      <c r="J139" s="161"/>
      <c r="K139" s="161" t="str">
        <f>VLOOKUP($O136,Deelnemers!$A$3:$E$128,4,FALSE)</f>
        <v>Robbyfish C</v>
      </c>
      <c r="L139" s="161"/>
      <c r="M139" s="15"/>
      <c r="N139" s="15"/>
      <c r="O139" s="192" t="str">
        <f>VLOOKUP($O136,Deelnemers!$A$3:$E$128,3,FALSE)</f>
        <v>T07</v>
      </c>
      <c r="P139" s="56"/>
      <c r="Q139" s="187" t="s">
        <v>237</v>
      </c>
      <c r="R139" s="161"/>
      <c r="S139" s="161" t="str">
        <f>VLOOKUP($W136,Deelnemers!$A$3:$E$128,4,FALSE)</f>
        <v>Robbyfish C</v>
      </c>
      <c r="T139" s="161"/>
      <c r="U139" s="15"/>
      <c r="V139" s="15"/>
      <c r="W139" s="192" t="str">
        <f>VLOOKUP($W136,Deelnemers!$A$3:$E$128,3,FALSE)</f>
        <v>T07</v>
      </c>
    </row>
    <row r="140" spans="1:23" ht="12.75">
      <c r="A140" s="155"/>
      <c r="B140" s="15"/>
      <c r="C140" s="15"/>
      <c r="D140" s="15"/>
      <c r="E140" s="15"/>
      <c r="F140" s="15"/>
      <c r="G140" s="156"/>
      <c r="H140" s="56"/>
      <c r="I140" s="155"/>
      <c r="J140" s="15"/>
      <c r="K140" s="15"/>
      <c r="L140" s="15"/>
      <c r="M140" s="15"/>
      <c r="N140" s="15"/>
      <c r="O140" s="156"/>
      <c r="P140" s="56"/>
      <c r="Q140" s="155"/>
      <c r="R140" s="15"/>
      <c r="S140" s="15"/>
      <c r="T140" s="15"/>
      <c r="U140" s="15"/>
      <c r="V140" s="15"/>
      <c r="W140" s="156"/>
    </row>
    <row r="141" spans="1:23" ht="24" customHeight="1">
      <c r="A141" s="188" t="s">
        <v>238</v>
      </c>
      <c r="B141" s="181"/>
      <c r="C141" s="182"/>
      <c r="D141" s="172"/>
      <c r="E141" s="176"/>
      <c r="F141" s="15"/>
      <c r="G141" s="156"/>
      <c r="H141" s="56"/>
      <c r="I141" s="188" t="s">
        <v>238</v>
      </c>
      <c r="J141" s="182"/>
      <c r="K141" s="182"/>
      <c r="L141" s="172"/>
      <c r="M141" s="172"/>
      <c r="N141" s="15"/>
      <c r="O141" s="156"/>
      <c r="P141" s="56"/>
      <c r="Q141" s="188" t="s">
        <v>238</v>
      </c>
      <c r="R141" s="182"/>
      <c r="S141" s="182"/>
      <c r="T141" s="172"/>
      <c r="U141" s="172"/>
      <c r="V141" s="15"/>
      <c r="W141" s="156"/>
    </row>
    <row r="142" spans="1:23" ht="9.75" customHeight="1" thickBot="1">
      <c r="A142" s="157"/>
      <c r="B142" s="48"/>
      <c r="C142" s="48"/>
      <c r="D142" s="48"/>
      <c r="E142" s="48"/>
      <c r="F142" s="48"/>
      <c r="G142" s="158"/>
      <c r="H142" s="56"/>
      <c r="I142" s="157"/>
      <c r="J142" s="48"/>
      <c r="K142" s="48"/>
      <c r="L142" s="48"/>
      <c r="M142" s="48"/>
      <c r="N142" s="48"/>
      <c r="O142" s="158"/>
      <c r="P142" s="56"/>
      <c r="Q142" s="157"/>
      <c r="R142" s="48"/>
      <c r="S142" s="48"/>
      <c r="T142" s="48"/>
      <c r="U142" s="48"/>
      <c r="V142" s="48"/>
      <c r="W142" s="158"/>
    </row>
    <row r="143" spans="8:16" ht="9.75" customHeight="1" thickBot="1">
      <c r="H143" s="171"/>
      <c r="P143" s="171"/>
    </row>
    <row r="144" spans="1:23" ht="12.75">
      <c r="A144" s="152"/>
      <c r="B144" s="153"/>
      <c r="C144" s="153"/>
      <c r="D144" s="153"/>
      <c r="E144" s="153"/>
      <c r="F144" s="153"/>
      <c r="G144" s="154"/>
      <c r="H144" s="56"/>
      <c r="I144" s="152"/>
      <c r="J144" s="153"/>
      <c r="K144" s="153"/>
      <c r="L144" s="153"/>
      <c r="M144" s="153"/>
      <c r="N144" s="153"/>
      <c r="O144" s="154"/>
      <c r="P144" s="56"/>
      <c r="Q144" s="152"/>
      <c r="R144" s="153"/>
      <c r="S144" s="153"/>
      <c r="T144" s="153"/>
      <c r="U144" s="153"/>
      <c r="V144" s="153"/>
      <c r="W144" s="154"/>
    </row>
    <row r="145" spans="1:23" ht="22.5">
      <c r="A145" s="168" t="s">
        <v>255</v>
      </c>
      <c r="B145" s="159"/>
      <c r="C145" s="159"/>
      <c r="D145" s="159"/>
      <c r="E145" s="15"/>
      <c r="F145" s="15"/>
      <c r="G145" s="156"/>
      <c r="H145" s="56"/>
      <c r="I145" s="168" t="s">
        <v>255</v>
      </c>
      <c r="J145" s="159"/>
      <c r="K145" s="159"/>
      <c r="L145" s="159"/>
      <c r="M145" s="15"/>
      <c r="N145" s="15"/>
      <c r="O145" s="156"/>
      <c r="P145" s="56"/>
      <c r="Q145" s="168" t="s">
        <v>255</v>
      </c>
      <c r="R145" s="159"/>
      <c r="S145" s="159"/>
      <c r="T145" s="159"/>
      <c r="U145" s="15"/>
      <c r="V145" s="15"/>
      <c r="W145" s="156"/>
    </row>
    <row r="146" spans="1:23" ht="12.75">
      <c r="A146" s="155"/>
      <c r="B146" s="15"/>
      <c r="C146" s="15"/>
      <c r="D146" s="15"/>
      <c r="E146" s="15"/>
      <c r="F146" s="15"/>
      <c r="G146" s="156"/>
      <c r="H146" s="56"/>
      <c r="I146" s="155"/>
      <c r="J146" s="15"/>
      <c r="K146" s="15"/>
      <c r="L146" s="15"/>
      <c r="M146" s="15"/>
      <c r="N146" s="15"/>
      <c r="O146" s="156"/>
      <c r="P146" s="56"/>
      <c r="Q146" s="155"/>
      <c r="R146" s="15"/>
      <c r="S146" s="15"/>
      <c r="T146" s="15"/>
      <c r="U146" s="15"/>
      <c r="V146" s="15"/>
      <c r="W146" s="156"/>
    </row>
    <row r="147" spans="1:23" ht="26.25" customHeight="1">
      <c r="A147" s="177" t="e">
        <f>#REF!</f>
        <v>#REF!</v>
      </c>
      <c r="B147" s="190" t="str">
        <f>VLOOKUP($G147,Deelnemers!$A$3:$G251,7,FALSE)</f>
        <v>*</v>
      </c>
      <c r="C147" s="15"/>
      <c r="D147" s="15"/>
      <c r="E147" s="164"/>
      <c r="F147" s="165" t="s">
        <v>189</v>
      </c>
      <c r="G147" s="163">
        <v>40</v>
      </c>
      <c r="H147" s="166"/>
      <c r="I147" s="178"/>
      <c r="J147" s="190" t="str">
        <f>VLOOKUP($O147,Deelnemers!$A$3:$G251,7,FALSE)</f>
        <v>*</v>
      </c>
      <c r="K147" s="15"/>
      <c r="L147" s="15"/>
      <c r="M147" s="164"/>
      <c r="N147" s="165" t="s">
        <v>189</v>
      </c>
      <c r="O147" s="163">
        <v>41</v>
      </c>
      <c r="P147" s="166"/>
      <c r="Q147" s="177" t="e">
        <f>#REF!</f>
        <v>#REF!</v>
      </c>
      <c r="R147" s="190" t="str">
        <f>VLOOKUP($W147,Deelnemers!$A$3:$G251,7,FALSE)</f>
        <v>*</v>
      </c>
      <c r="S147" s="15"/>
      <c r="T147" s="15"/>
      <c r="U147" s="164"/>
      <c r="V147" s="165" t="s">
        <v>189</v>
      </c>
      <c r="W147" s="163">
        <v>42</v>
      </c>
    </row>
    <row r="148" spans="1:23" ht="18.75" customHeight="1">
      <c r="A148" s="187" t="s">
        <v>236</v>
      </c>
      <c r="B148" s="161"/>
      <c r="C148" s="161" t="str">
        <f>VLOOKUP($G147,Deelnemers!$A$3:$E$128,2,FALSE)</f>
        <v>D'Hert Beni</v>
      </c>
      <c r="D148" s="161"/>
      <c r="E148" s="15"/>
      <c r="F148" s="15"/>
      <c r="G148" s="204" t="str">
        <f>VLOOKUP($G147,Deelnemers!$A$3:$E$128,5,FALSE)</f>
        <v>veteraan</v>
      </c>
      <c r="H148" s="167"/>
      <c r="I148" s="187" t="s">
        <v>236</v>
      </c>
      <c r="J148" s="161"/>
      <c r="K148" s="161" t="str">
        <f>VLOOKUP($O147,Deelnemers!$A$3:$E$128,2,FALSE)</f>
        <v>Paelinck Andre</v>
      </c>
      <c r="L148" s="161"/>
      <c r="M148" s="15"/>
      <c r="N148" s="15"/>
      <c r="O148" s="204" t="str">
        <f>VLOOKUP($O147,Deelnemers!$A$3:$E$128,5,FALSE)</f>
        <v>veteraan</v>
      </c>
      <c r="P148" s="167"/>
      <c r="Q148" s="187" t="s">
        <v>236</v>
      </c>
      <c r="R148" s="161"/>
      <c r="S148" s="161" t="str">
        <f>VLOOKUP($W147,Deelnemers!$A$3:$E$128,2,FALSE)</f>
        <v>Pintjens Rudi</v>
      </c>
      <c r="T148" s="161"/>
      <c r="U148" s="15"/>
      <c r="V148" s="15"/>
      <c r="W148" s="204" t="str">
        <f>VLOOKUP($W147,Deelnemers!$A$3:$E$128,5,FALSE)</f>
        <v>veteraan</v>
      </c>
    </row>
    <row r="149" spans="1:23" ht="12.75">
      <c r="A149" s="155"/>
      <c r="B149" s="15"/>
      <c r="C149" s="15"/>
      <c r="D149" s="15"/>
      <c r="E149" s="15"/>
      <c r="F149" s="15"/>
      <c r="G149" s="156"/>
      <c r="H149" s="56"/>
      <c r="I149" s="155"/>
      <c r="J149" s="15"/>
      <c r="K149" s="15"/>
      <c r="L149" s="15"/>
      <c r="M149" s="15"/>
      <c r="N149" s="15"/>
      <c r="O149" s="156"/>
      <c r="P149" s="56"/>
      <c r="Q149" s="155"/>
      <c r="R149" s="15"/>
      <c r="S149" s="15"/>
      <c r="T149" s="15"/>
      <c r="U149" s="15"/>
      <c r="V149" s="15"/>
      <c r="W149" s="156"/>
    </row>
    <row r="150" spans="1:23" ht="17.25" customHeight="1">
      <c r="A150" s="187" t="s">
        <v>237</v>
      </c>
      <c r="B150" s="161"/>
      <c r="C150" s="161" t="str">
        <f>VLOOKUP($G147,Deelnemers!$A$3:$E$128,4,FALSE)</f>
        <v>Robbyfish C</v>
      </c>
      <c r="D150" s="161"/>
      <c r="E150" s="15"/>
      <c r="F150" s="15"/>
      <c r="G150" s="192" t="str">
        <f>VLOOKUP($G147,Deelnemers!$A$3:$E$128,3,FALSE)</f>
        <v>T07</v>
      </c>
      <c r="H150" s="56"/>
      <c r="I150" s="187" t="s">
        <v>237</v>
      </c>
      <c r="J150" s="161"/>
      <c r="K150" s="161" t="str">
        <f>VLOOKUP($O147,Deelnemers!$A$3:$E$128,4,FALSE)</f>
        <v>Robbyfish C</v>
      </c>
      <c r="L150" s="161"/>
      <c r="M150" s="15"/>
      <c r="N150" s="15"/>
      <c r="O150" s="192" t="str">
        <f>VLOOKUP($O147,Deelnemers!$A$3:$E$128,3,FALSE)</f>
        <v>T07</v>
      </c>
      <c r="P150" s="56"/>
      <c r="Q150" s="187" t="s">
        <v>237</v>
      </c>
      <c r="R150" s="161"/>
      <c r="S150" s="161" t="str">
        <f>VLOOKUP($W147,Deelnemers!$A$3:$E$128,4,FALSE)</f>
        <v>Robbyfish C</v>
      </c>
      <c r="T150" s="161"/>
      <c r="U150" s="15"/>
      <c r="V150" s="15"/>
      <c r="W150" s="192" t="str">
        <f>VLOOKUP($W147,Deelnemers!$A$3:$E$128,3,FALSE)</f>
        <v>T07</v>
      </c>
    </row>
    <row r="151" spans="1:23" ht="12.75">
      <c r="A151" s="155"/>
      <c r="B151" s="15"/>
      <c r="C151" s="15"/>
      <c r="D151" s="15"/>
      <c r="E151" s="15"/>
      <c r="F151" s="15"/>
      <c r="G151" s="156"/>
      <c r="H151" s="56"/>
      <c r="I151" s="155"/>
      <c r="J151" s="15"/>
      <c r="K151" s="15"/>
      <c r="L151" s="15"/>
      <c r="M151" s="15"/>
      <c r="N151" s="15"/>
      <c r="O151" s="156"/>
      <c r="P151" s="56"/>
      <c r="Q151" s="155"/>
      <c r="R151" s="15"/>
      <c r="S151" s="15"/>
      <c r="T151" s="15"/>
      <c r="U151" s="15"/>
      <c r="V151" s="15"/>
      <c r="W151" s="156"/>
    </row>
    <row r="152" spans="1:23" ht="24" customHeight="1">
      <c r="A152" s="188" t="s">
        <v>238</v>
      </c>
      <c r="B152" s="181"/>
      <c r="C152" s="182"/>
      <c r="D152" s="172"/>
      <c r="E152" s="176"/>
      <c r="F152" s="15"/>
      <c r="G152" s="156"/>
      <c r="H152" s="56"/>
      <c r="I152" s="188" t="s">
        <v>238</v>
      </c>
      <c r="J152" s="182"/>
      <c r="K152" s="182"/>
      <c r="L152" s="172"/>
      <c r="M152" s="172"/>
      <c r="N152" s="15"/>
      <c r="O152" s="156"/>
      <c r="P152" s="56"/>
      <c r="Q152" s="188" t="s">
        <v>238</v>
      </c>
      <c r="R152" s="182"/>
      <c r="S152" s="182"/>
      <c r="T152" s="172"/>
      <c r="U152" s="172"/>
      <c r="V152" s="15"/>
      <c r="W152" s="156"/>
    </row>
    <row r="153" spans="1:23" ht="9.75" customHeight="1" thickBot="1">
      <c r="A153" s="157"/>
      <c r="B153" s="48"/>
      <c r="C153" s="48"/>
      <c r="D153" s="48"/>
      <c r="E153" s="48"/>
      <c r="F153" s="48"/>
      <c r="G153" s="158"/>
      <c r="H153" s="56"/>
      <c r="I153" s="157"/>
      <c r="J153" s="48"/>
      <c r="K153" s="48"/>
      <c r="L153" s="48"/>
      <c r="M153" s="48"/>
      <c r="N153" s="48"/>
      <c r="O153" s="158"/>
      <c r="P153" s="56"/>
      <c r="Q153" s="157"/>
      <c r="R153" s="48"/>
      <c r="S153" s="48"/>
      <c r="T153" s="48"/>
      <c r="U153" s="48"/>
      <c r="V153" s="48"/>
      <c r="W153" s="158"/>
    </row>
    <row r="154" spans="1:22" ht="9.75" customHeight="1" thickBo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</row>
    <row r="155" spans="1:23" ht="12.75">
      <c r="A155" s="152"/>
      <c r="B155" s="153"/>
      <c r="C155" s="153"/>
      <c r="D155" s="153"/>
      <c r="E155" s="153"/>
      <c r="F155" s="153"/>
      <c r="G155" s="154"/>
      <c r="H155" s="56"/>
      <c r="I155" s="152"/>
      <c r="J155" s="153"/>
      <c r="K155" s="153"/>
      <c r="L155" s="153"/>
      <c r="M155" s="153"/>
      <c r="N155" s="153"/>
      <c r="O155" s="154"/>
      <c r="P155" s="56"/>
      <c r="Q155" s="152"/>
      <c r="R155" s="153"/>
      <c r="S155" s="153"/>
      <c r="T155" s="153"/>
      <c r="U155" s="153"/>
      <c r="V155" s="153"/>
      <c r="W155" s="154"/>
    </row>
    <row r="156" spans="1:23" ht="22.5">
      <c r="A156" s="168" t="s">
        <v>255</v>
      </c>
      <c r="B156" s="159"/>
      <c r="C156" s="159"/>
      <c r="D156" s="159"/>
      <c r="E156" s="15"/>
      <c r="F156" s="15"/>
      <c r="G156" s="156"/>
      <c r="H156" s="56"/>
      <c r="I156" s="168" t="s">
        <v>255</v>
      </c>
      <c r="J156" s="159"/>
      <c r="K156" s="159"/>
      <c r="L156" s="159"/>
      <c r="M156" s="15"/>
      <c r="N156" s="15"/>
      <c r="O156" s="156"/>
      <c r="P156" s="56"/>
      <c r="Q156" s="168" t="s">
        <v>255</v>
      </c>
      <c r="R156" s="159"/>
      <c r="S156" s="159"/>
      <c r="T156" s="159"/>
      <c r="U156" s="15"/>
      <c r="V156" s="15"/>
      <c r="W156" s="156"/>
    </row>
    <row r="157" spans="1:23" ht="12.75">
      <c r="A157" s="155"/>
      <c r="B157" s="15"/>
      <c r="C157" s="15"/>
      <c r="D157" s="15"/>
      <c r="E157" s="15"/>
      <c r="F157" s="15"/>
      <c r="G157" s="156"/>
      <c r="H157" s="56"/>
      <c r="I157" s="155"/>
      <c r="J157" s="15"/>
      <c r="K157" s="15"/>
      <c r="L157" s="15"/>
      <c r="M157" s="15"/>
      <c r="N157" s="15"/>
      <c r="O157" s="156"/>
      <c r="P157" s="56"/>
      <c r="Q157" s="155"/>
      <c r="R157" s="15"/>
      <c r="S157" s="15"/>
      <c r="T157" s="15"/>
      <c r="U157" s="15"/>
      <c r="V157" s="15"/>
      <c r="W157" s="156"/>
    </row>
    <row r="158" spans="1:23" ht="26.25" customHeight="1">
      <c r="A158" s="177" t="e">
        <f>#REF!</f>
        <v>#REF!</v>
      </c>
      <c r="B158" s="190" t="str">
        <f>VLOOKUP($G158,Deelnemers!$A$3:$G262,7,FALSE)</f>
        <v>*</v>
      </c>
      <c r="C158" s="15"/>
      <c r="D158" s="15"/>
      <c r="E158" s="164"/>
      <c r="F158" s="165" t="s">
        <v>189</v>
      </c>
      <c r="G158" s="163">
        <v>43</v>
      </c>
      <c r="H158" s="166"/>
      <c r="I158" s="178"/>
      <c r="J158" s="190" t="str">
        <f>VLOOKUP($O158,Deelnemers!$A$3:$G262,7,FALSE)</f>
        <v>*</v>
      </c>
      <c r="K158" s="15"/>
      <c r="L158" s="15"/>
      <c r="M158" s="164"/>
      <c r="N158" s="165" t="s">
        <v>189</v>
      </c>
      <c r="O158" s="163">
        <v>44</v>
      </c>
      <c r="P158" s="166"/>
      <c r="Q158" s="177" t="e">
        <f>#REF!</f>
        <v>#REF!</v>
      </c>
      <c r="R158" s="190" t="str">
        <f>VLOOKUP($W158,Deelnemers!$A$3:$G262,7,FALSE)</f>
        <v>*</v>
      </c>
      <c r="S158" s="15"/>
      <c r="T158" s="15"/>
      <c r="U158" s="164"/>
      <c r="V158" s="165" t="s">
        <v>189</v>
      </c>
      <c r="W158" s="163">
        <v>45</v>
      </c>
    </row>
    <row r="159" spans="1:23" ht="18.75" customHeight="1">
      <c r="A159" s="187" t="s">
        <v>236</v>
      </c>
      <c r="B159" s="161"/>
      <c r="C159" s="161" t="str">
        <f>VLOOKUP($G158,Deelnemers!$A$3:$E$128,2,FALSE)</f>
        <v>Van Rooyen Eric</v>
      </c>
      <c r="D159" s="161"/>
      <c r="E159" s="15"/>
      <c r="F159" s="15"/>
      <c r="G159" s="204" t="str">
        <f>VLOOKUP($G158,Deelnemers!$A$3:$E$128,5,FALSE)</f>
        <v>veteraan</v>
      </c>
      <c r="H159" s="167"/>
      <c r="I159" s="187" t="s">
        <v>236</v>
      </c>
      <c r="J159" s="161"/>
      <c r="K159" s="161" t="str">
        <f>VLOOKUP($O158,Deelnemers!$A$3:$E$128,2,FALSE)</f>
        <v>Lauwers Frank</v>
      </c>
      <c r="L159" s="161"/>
      <c r="M159" s="15"/>
      <c r="N159" s="15"/>
      <c r="O159" s="204" t="str">
        <f>VLOOKUP($O158,Deelnemers!$A$3:$E$128,5,FALSE)</f>
        <v>senior</v>
      </c>
      <c r="P159" s="167"/>
      <c r="Q159" s="187" t="s">
        <v>236</v>
      </c>
      <c r="R159" s="161"/>
      <c r="S159" s="161" t="str">
        <f>VLOOKUP($W158,Deelnemers!$A$3:$E$128,2,FALSE)</f>
        <v>Verhaegen Geert</v>
      </c>
      <c r="T159" s="161"/>
      <c r="U159" s="15"/>
      <c r="V159" s="15"/>
      <c r="W159" s="204" t="str">
        <f>VLOOKUP($W158,Deelnemers!$A$3:$E$128,5,FALSE)</f>
        <v>senior</v>
      </c>
    </row>
    <row r="160" spans="1:23" ht="12.75">
      <c r="A160" s="155"/>
      <c r="B160" s="15"/>
      <c r="C160" s="15"/>
      <c r="D160" s="15"/>
      <c r="E160" s="15"/>
      <c r="F160" s="15"/>
      <c r="G160" s="156"/>
      <c r="H160" s="56"/>
      <c r="I160" s="155"/>
      <c r="J160" s="15"/>
      <c r="K160" s="15"/>
      <c r="L160" s="15"/>
      <c r="M160" s="15"/>
      <c r="N160" s="15"/>
      <c r="O160" s="156"/>
      <c r="P160" s="56"/>
      <c r="Q160" s="155"/>
      <c r="R160" s="15"/>
      <c r="S160" s="15"/>
      <c r="T160" s="15"/>
      <c r="U160" s="15"/>
      <c r="V160" s="15"/>
      <c r="W160" s="156"/>
    </row>
    <row r="161" spans="1:23" ht="17.25" customHeight="1">
      <c r="A161" s="187" t="s">
        <v>237</v>
      </c>
      <c r="B161" s="161"/>
      <c r="C161" s="161" t="str">
        <f>VLOOKUP($G158,Deelnemers!$A$3:$E$128,4,FALSE)</f>
        <v>Robbyfish</v>
      </c>
      <c r="D161" s="161"/>
      <c r="E161" s="15"/>
      <c r="F161" s="15"/>
      <c r="G161" s="192">
        <f>VLOOKUP($G158,Deelnemers!$A$3:$E$128,3,FALSE)</f>
        <v>0</v>
      </c>
      <c r="H161" s="56"/>
      <c r="I161" s="187" t="s">
        <v>237</v>
      </c>
      <c r="J161" s="161"/>
      <c r="K161" s="161" t="str">
        <f>VLOOKUP($O158,Deelnemers!$A$3:$E$128,4,FALSE)</f>
        <v>Robbyfish</v>
      </c>
      <c r="L161" s="161"/>
      <c r="M161" s="15"/>
      <c r="N161" s="15"/>
      <c r="O161" s="192">
        <f>VLOOKUP($O158,Deelnemers!$A$3:$E$128,3,FALSE)</f>
        <v>0</v>
      </c>
      <c r="P161" s="56"/>
      <c r="Q161" s="187" t="s">
        <v>237</v>
      </c>
      <c r="R161" s="161"/>
      <c r="S161" s="161" t="str">
        <f>VLOOKUP($W158,Deelnemers!$A$3:$E$128,4,FALSE)</f>
        <v>Robbyfish</v>
      </c>
      <c r="T161" s="161"/>
      <c r="U161" s="15"/>
      <c r="V161" s="15"/>
      <c r="W161" s="192">
        <f>VLOOKUP($W158,Deelnemers!$A$3:$E$128,3,FALSE)</f>
        <v>0</v>
      </c>
    </row>
    <row r="162" spans="1:23" ht="12.75">
      <c r="A162" s="155"/>
      <c r="B162" s="15"/>
      <c r="C162" s="15"/>
      <c r="D162" s="15"/>
      <c r="E162" s="15"/>
      <c r="F162" s="15"/>
      <c r="G162" s="156"/>
      <c r="H162" s="56"/>
      <c r="I162" s="155"/>
      <c r="J162" s="15"/>
      <c r="K162" s="15"/>
      <c r="L162" s="15"/>
      <c r="M162" s="15"/>
      <c r="N162" s="15"/>
      <c r="O162" s="156"/>
      <c r="P162" s="56"/>
      <c r="Q162" s="155"/>
      <c r="R162" s="15"/>
      <c r="S162" s="15"/>
      <c r="T162" s="15"/>
      <c r="U162" s="15"/>
      <c r="V162" s="15"/>
      <c r="W162" s="156"/>
    </row>
    <row r="163" spans="1:23" ht="24" customHeight="1">
      <c r="A163" s="188" t="s">
        <v>238</v>
      </c>
      <c r="B163" s="181"/>
      <c r="C163" s="182"/>
      <c r="D163" s="172"/>
      <c r="E163" s="176"/>
      <c r="F163" s="15"/>
      <c r="G163" s="156"/>
      <c r="H163" s="56"/>
      <c r="I163" s="188" t="s">
        <v>238</v>
      </c>
      <c r="J163" s="182"/>
      <c r="K163" s="182"/>
      <c r="L163" s="172"/>
      <c r="M163" s="172"/>
      <c r="N163" s="15"/>
      <c r="O163" s="156"/>
      <c r="P163" s="56"/>
      <c r="Q163" s="188" t="s">
        <v>238</v>
      </c>
      <c r="R163" s="182"/>
      <c r="S163" s="182"/>
      <c r="T163" s="172"/>
      <c r="U163" s="172"/>
      <c r="V163" s="15"/>
      <c r="W163" s="156"/>
    </row>
    <row r="164" spans="1:23" ht="9.75" customHeight="1" thickBot="1">
      <c r="A164" s="157"/>
      <c r="B164" s="48"/>
      <c r="C164" s="48"/>
      <c r="D164" s="48"/>
      <c r="E164" s="48"/>
      <c r="F164" s="48"/>
      <c r="G164" s="158"/>
      <c r="H164" s="56"/>
      <c r="I164" s="157"/>
      <c r="J164" s="48"/>
      <c r="K164" s="48"/>
      <c r="L164" s="48"/>
      <c r="M164" s="48"/>
      <c r="N164" s="48"/>
      <c r="O164" s="158"/>
      <c r="P164" s="56"/>
      <c r="Q164" s="157"/>
      <c r="R164" s="48"/>
      <c r="S164" s="48"/>
      <c r="T164" s="48"/>
      <c r="U164" s="48"/>
      <c r="V164" s="48"/>
      <c r="W164" s="158"/>
    </row>
    <row r="165" spans="8:16" ht="9.75" customHeight="1" thickBot="1">
      <c r="H165" s="171"/>
      <c r="P165" s="171"/>
    </row>
    <row r="166" spans="1:23" ht="12.75">
      <c r="A166" s="152"/>
      <c r="B166" s="153"/>
      <c r="C166" s="153"/>
      <c r="D166" s="153"/>
      <c r="E166" s="153"/>
      <c r="F166" s="153"/>
      <c r="G166" s="154"/>
      <c r="H166" s="56"/>
      <c r="I166" s="152"/>
      <c r="J166" s="153"/>
      <c r="K166" s="153"/>
      <c r="L166" s="153"/>
      <c r="M166" s="153"/>
      <c r="N166" s="153"/>
      <c r="O166" s="154"/>
      <c r="P166" s="56"/>
      <c r="Q166" s="152"/>
      <c r="R166" s="153"/>
      <c r="S166" s="153"/>
      <c r="T166" s="153"/>
      <c r="U166" s="153"/>
      <c r="V166" s="153"/>
      <c r="W166" s="154"/>
    </row>
    <row r="167" spans="1:23" ht="22.5">
      <c r="A167" s="168" t="s">
        <v>255</v>
      </c>
      <c r="B167" s="159"/>
      <c r="C167" s="159"/>
      <c r="D167" s="159"/>
      <c r="E167" s="15"/>
      <c r="F167" s="15"/>
      <c r="G167" s="156"/>
      <c r="H167" s="56"/>
      <c r="I167" s="168" t="s">
        <v>255</v>
      </c>
      <c r="J167" s="159"/>
      <c r="K167" s="159"/>
      <c r="L167" s="159"/>
      <c r="M167" s="15"/>
      <c r="N167" s="15"/>
      <c r="O167" s="156"/>
      <c r="P167" s="56"/>
      <c r="Q167" s="168" t="s">
        <v>255</v>
      </c>
      <c r="R167" s="159"/>
      <c r="S167" s="159"/>
      <c r="T167" s="159"/>
      <c r="U167" s="15"/>
      <c r="V167" s="15"/>
      <c r="W167" s="156"/>
    </row>
    <row r="168" spans="1:23" ht="12.75">
      <c r="A168" s="155"/>
      <c r="B168" s="15"/>
      <c r="C168" s="15"/>
      <c r="D168" s="15"/>
      <c r="E168" s="15"/>
      <c r="F168" s="15"/>
      <c r="G168" s="156"/>
      <c r="H168" s="56"/>
      <c r="I168" s="155"/>
      <c r="J168" s="15"/>
      <c r="K168" s="15"/>
      <c r="L168" s="15"/>
      <c r="M168" s="15"/>
      <c r="N168" s="15"/>
      <c r="O168" s="156"/>
      <c r="P168" s="56"/>
      <c r="Q168" s="155"/>
      <c r="R168" s="15"/>
      <c r="S168" s="15"/>
      <c r="T168" s="15"/>
      <c r="U168" s="15"/>
      <c r="V168" s="15"/>
      <c r="W168" s="156"/>
    </row>
    <row r="169" spans="1:23" ht="26.25" customHeight="1">
      <c r="A169" s="177" t="e">
        <f>#REF!</f>
        <v>#REF!</v>
      </c>
      <c r="B169" s="190" t="str">
        <f>VLOOKUP($G169,Deelnemers!$A$3:$G273,7,FALSE)</f>
        <v>*</v>
      </c>
      <c r="C169" s="15"/>
      <c r="D169" s="15"/>
      <c r="E169" s="164"/>
      <c r="F169" s="165" t="s">
        <v>189</v>
      </c>
      <c r="G169" s="163">
        <v>46</v>
      </c>
      <c r="H169" s="166"/>
      <c r="I169" s="178"/>
      <c r="J169" s="190" t="str">
        <f>VLOOKUP($O169,Deelnemers!$A$3:$G273,7,FALSE)</f>
        <v>*</v>
      </c>
      <c r="K169" s="15"/>
      <c r="L169" s="15"/>
      <c r="M169" s="164"/>
      <c r="N169" s="165" t="s">
        <v>189</v>
      </c>
      <c r="O169" s="163">
        <v>47</v>
      </c>
      <c r="P169" s="166"/>
      <c r="Q169" s="177" t="e">
        <f>#REF!</f>
        <v>#REF!</v>
      </c>
      <c r="R169" s="190" t="str">
        <f>VLOOKUP($W169,Deelnemers!$A$3:$G273,7,FALSE)</f>
        <v>*</v>
      </c>
      <c r="S169" s="15"/>
      <c r="T169" s="15"/>
      <c r="U169" s="164"/>
      <c r="V169" s="165" t="s">
        <v>189</v>
      </c>
      <c r="W169" s="163">
        <v>48</v>
      </c>
    </row>
    <row r="170" spans="1:23" ht="18.75" customHeight="1">
      <c r="A170" s="187" t="s">
        <v>236</v>
      </c>
      <c r="B170" s="161"/>
      <c r="C170" s="161" t="str">
        <f>VLOOKUP($G169,Deelnemers!$A$3:$E$128,2,FALSE)</f>
        <v>van Wanrooij Mark</v>
      </c>
      <c r="D170" s="161"/>
      <c r="E170" s="15"/>
      <c r="F170" s="15"/>
      <c r="G170" s="204" t="str">
        <f>VLOOKUP($G169,Deelnemers!$A$3:$E$128,5,FALSE)</f>
        <v>senior</v>
      </c>
      <c r="H170" s="167"/>
      <c r="I170" s="187" t="s">
        <v>236</v>
      </c>
      <c r="J170" s="161"/>
      <c r="K170" s="161" t="str">
        <f>VLOOKUP($O169,Deelnemers!$A$3:$E$128,2,FALSE)</f>
        <v>van Gastel Chris</v>
      </c>
      <c r="L170" s="161"/>
      <c r="M170" s="15"/>
      <c r="N170" s="15"/>
      <c r="O170" s="204" t="str">
        <f>VLOOKUP($O169,Deelnemers!$A$3:$E$128,5,FALSE)</f>
        <v>senior</v>
      </c>
      <c r="P170" s="167"/>
      <c r="Q170" s="187" t="s">
        <v>236</v>
      </c>
      <c r="R170" s="161"/>
      <c r="S170" s="161" t="str">
        <f>VLOOKUP($W169,Deelnemers!$A$3:$E$128,2,FALSE)</f>
        <v>van Schilt Frank</v>
      </c>
      <c r="T170" s="161"/>
      <c r="U170" s="15"/>
      <c r="V170" s="15"/>
      <c r="W170" s="204" t="str">
        <f>VLOOKUP($W169,Deelnemers!$A$3:$E$128,5,FALSE)</f>
        <v>senior</v>
      </c>
    </row>
    <row r="171" spans="1:23" ht="12.75">
      <c r="A171" s="155"/>
      <c r="B171" s="15"/>
      <c r="C171" s="15"/>
      <c r="D171" s="15"/>
      <c r="E171" s="15"/>
      <c r="F171" s="15"/>
      <c r="G171" s="156"/>
      <c r="H171" s="56"/>
      <c r="I171" s="155"/>
      <c r="J171" s="15"/>
      <c r="K171" s="15"/>
      <c r="L171" s="15"/>
      <c r="M171" s="15"/>
      <c r="N171" s="15"/>
      <c r="O171" s="156"/>
      <c r="P171" s="56"/>
      <c r="Q171" s="155"/>
      <c r="R171" s="15"/>
      <c r="S171" s="15"/>
      <c r="T171" s="15"/>
      <c r="U171" s="15"/>
      <c r="V171" s="15"/>
      <c r="W171" s="156"/>
    </row>
    <row r="172" spans="1:23" ht="17.25" customHeight="1">
      <c r="A172" s="187" t="s">
        <v>237</v>
      </c>
      <c r="B172" s="161"/>
      <c r="C172" s="161" t="str">
        <f>VLOOKUP($G169,Deelnemers!$A$3:$E$128,4,FALSE)</f>
        <v>Noordzeevissers NL</v>
      </c>
      <c r="D172" s="161"/>
      <c r="E172" s="15"/>
      <c r="F172" s="15"/>
      <c r="G172" s="192" t="str">
        <f>VLOOKUP($G169,Deelnemers!$A$3:$E$128,3,FALSE)</f>
        <v>T08</v>
      </c>
      <c r="H172" s="56"/>
      <c r="I172" s="187" t="s">
        <v>237</v>
      </c>
      <c r="J172" s="161"/>
      <c r="K172" s="161" t="str">
        <f>VLOOKUP($O169,Deelnemers!$A$3:$E$128,4,FALSE)</f>
        <v>Noordzeevissers NL</v>
      </c>
      <c r="L172" s="161"/>
      <c r="M172" s="15"/>
      <c r="N172" s="15"/>
      <c r="O172" s="192" t="str">
        <f>VLOOKUP($O169,Deelnemers!$A$3:$E$128,3,FALSE)</f>
        <v>T08</v>
      </c>
      <c r="P172" s="56"/>
      <c r="Q172" s="187" t="s">
        <v>237</v>
      </c>
      <c r="R172" s="161"/>
      <c r="S172" s="161" t="str">
        <f>VLOOKUP($W169,Deelnemers!$A$3:$E$128,4,FALSE)</f>
        <v>Noordzeevissers NL</v>
      </c>
      <c r="T172" s="161"/>
      <c r="U172" s="15"/>
      <c r="V172" s="15"/>
      <c r="W172" s="192" t="str">
        <f>VLOOKUP($W169,Deelnemers!$A$3:$E$128,3,FALSE)</f>
        <v>T08</v>
      </c>
    </row>
    <row r="173" spans="1:23" ht="12.75">
      <c r="A173" s="155"/>
      <c r="B173" s="15"/>
      <c r="C173" s="15"/>
      <c r="D173" s="15"/>
      <c r="E173" s="15"/>
      <c r="F173" s="15"/>
      <c r="G173" s="156"/>
      <c r="H173" s="56"/>
      <c r="I173" s="155"/>
      <c r="J173" s="15"/>
      <c r="K173" s="15"/>
      <c r="L173" s="15"/>
      <c r="M173" s="15"/>
      <c r="N173" s="15"/>
      <c r="O173" s="156"/>
      <c r="P173" s="56"/>
      <c r="Q173" s="155"/>
      <c r="R173" s="15"/>
      <c r="S173" s="15"/>
      <c r="T173" s="15"/>
      <c r="U173" s="15"/>
      <c r="V173" s="15"/>
      <c r="W173" s="156"/>
    </row>
    <row r="174" spans="1:23" ht="24" customHeight="1">
      <c r="A174" s="188" t="s">
        <v>238</v>
      </c>
      <c r="B174" s="181"/>
      <c r="C174" s="182"/>
      <c r="D174" s="172"/>
      <c r="E174" s="176"/>
      <c r="F174" s="15"/>
      <c r="G174" s="156"/>
      <c r="H174" s="56"/>
      <c r="I174" s="188" t="s">
        <v>238</v>
      </c>
      <c r="J174" s="182"/>
      <c r="K174" s="182"/>
      <c r="L174" s="172"/>
      <c r="M174" s="172"/>
      <c r="N174" s="15"/>
      <c r="O174" s="156"/>
      <c r="P174" s="56"/>
      <c r="Q174" s="188" t="s">
        <v>238</v>
      </c>
      <c r="R174" s="182"/>
      <c r="S174" s="182"/>
      <c r="T174" s="172"/>
      <c r="U174" s="172"/>
      <c r="V174" s="15"/>
      <c r="W174" s="156"/>
    </row>
    <row r="175" spans="1:23" ht="9.75" customHeight="1" thickBot="1">
      <c r="A175" s="157"/>
      <c r="B175" s="48"/>
      <c r="C175" s="48"/>
      <c r="D175" s="48"/>
      <c r="E175" s="48"/>
      <c r="F175" s="48"/>
      <c r="G175" s="158"/>
      <c r="H175" s="56"/>
      <c r="I175" s="157"/>
      <c r="J175" s="48"/>
      <c r="K175" s="48"/>
      <c r="L175" s="48"/>
      <c r="M175" s="48"/>
      <c r="N175" s="48"/>
      <c r="O175" s="158"/>
      <c r="P175" s="56"/>
      <c r="Q175" s="157"/>
      <c r="R175" s="48"/>
      <c r="S175" s="48"/>
      <c r="T175" s="48"/>
      <c r="U175" s="48"/>
      <c r="V175" s="48"/>
      <c r="W175" s="158"/>
    </row>
    <row r="176" ht="9.75" customHeight="1" thickBot="1"/>
    <row r="177" spans="1:23" ht="12.75">
      <c r="A177" s="152"/>
      <c r="B177" s="153"/>
      <c r="C177" s="153"/>
      <c r="D177" s="153"/>
      <c r="E177" s="153"/>
      <c r="F177" s="153"/>
      <c r="G177" s="154"/>
      <c r="H177" s="56"/>
      <c r="I177" s="152"/>
      <c r="J177" s="153"/>
      <c r="K177" s="153"/>
      <c r="L177" s="153"/>
      <c r="M177" s="153"/>
      <c r="N177" s="153"/>
      <c r="O177" s="154"/>
      <c r="P177" s="56"/>
      <c r="Q177" s="152"/>
      <c r="R177" s="153"/>
      <c r="S177" s="153"/>
      <c r="T177" s="153"/>
      <c r="U177" s="153"/>
      <c r="V177" s="153"/>
      <c r="W177" s="154"/>
    </row>
    <row r="178" spans="1:23" ht="22.5">
      <c r="A178" s="168" t="s">
        <v>255</v>
      </c>
      <c r="B178" s="159"/>
      <c r="C178" s="159"/>
      <c r="D178" s="159"/>
      <c r="E178" s="15"/>
      <c r="F178" s="15"/>
      <c r="G178" s="156"/>
      <c r="H178" s="56"/>
      <c r="I178" s="168" t="s">
        <v>255</v>
      </c>
      <c r="J178" s="159"/>
      <c r="K178" s="159"/>
      <c r="L178" s="159"/>
      <c r="M178" s="15"/>
      <c r="N178" s="15"/>
      <c r="O178" s="156"/>
      <c r="P178" s="56"/>
      <c r="Q178" s="168" t="s">
        <v>255</v>
      </c>
      <c r="R178" s="159"/>
      <c r="S178" s="159"/>
      <c r="T178" s="159"/>
      <c r="U178" s="15"/>
      <c r="V178" s="15"/>
      <c r="W178" s="156"/>
    </row>
    <row r="179" spans="1:23" ht="12.75">
      <c r="A179" s="155"/>
      <c r="B179" s="15"/>
      <c r="C179" s="15"/>
      <c r="D179" s="15"/>
      <c r="E179" s="15"/>
      <c r="F179" s="15"/>
      <c r="G179" s="156"/>
      <c r="H179" s="56"/>
      <c r="I179" s="155"/>
      <c r="J179" s="15"/>
      <c r="K179" s="15"/>
      <c r="L179" s="15"/>
      <c r="M179" s="15"/>
      <c r="N179" s="15"/>
      <c r="O179" s="156"/>
      <c r="P179" s="56"/>
      <c r="Q179" s="155"/>
      <c r="R179" s="15"/>
      <c r="S179" s="15"/>
      <c r="T179" s="15"/>
      <c r="U179" s="15"/>
      <c r="V179" s="15"/>
      <c r="W179" s="156"/>
    </row>
    <row r="180" spans="1:23" ht="26.25" customHeight="1">
      <c r="A180" s="177" t="e">
        <f>#REF!</f>
        <v>#REF!</v>
      </c>
      <c r="B180" s="190" t="str">
        <f>VLOOKUP($G180,Deelnemers!$A$3:$G284,7,FALSE)</f>
        <v>*</v>
      </c>
      <c r="C180" s="15"/>
      <c r="D180" s="15"/>
      <c r="E180" s="164"/>
      <c r="F180" s="165" t="s">
        <v>189</v>
      </c>
      <c r="G180" s="163">
        <v>49</v>
      </c>
      <c r="H180" s="166"/>
      <c r="I180" s="178"/>
      <c r="J180" s="190" t="str">
        <f>VLOOKUP($O180,Deelnemers!$A$3:$G284,7,FALSE)</f>
        <v>*</v>
      </c>
      <c r="K180" s="15"/>
      <c r="L180" s="15"/>
      <c r="M180" s="164"/>
      <c r="N180" s="165" t="s">
        <v>189</v>
      </c>
      <c r="O180" s="163">
        <v>50</v>
      </c>
      <c r="P180" s="166"/>
      <c r="Q180" s="177" t="e">
        <f>#REF!</f>
        <v>#REF!</v>
      </c>
      <c r="R180" s="190" t="str">
        <f>VLOOKUP($W180,Deelnemers!$A$3:$G284,7,FALSE)</f>
        <v>*</v>
      </c>
      <c r="S180" s="15"/>
      <c r="T180" s="15"/>
      <c r="U180" s="164"/>
      <c r="V180" s="165" t="s">
        <v>189</v>
      </c>
      <c r="W180" s="163">
        <v>51</v>
      </c>
    </row>
    <row r="181" spans="1:23" ht="18.75" customHeight="1">
      <c r="A181" s="187" t="s">
        <v>236</v>
      </c>
      <c r="B181" s="161"/>
      <c r="C181" s="161" t="str">
        <f>VLOOKUP($G180,Deelnemers!$A$3:$E$128,2,FALSE)</f>
        <v>Schoonen Jan</v>
      </c>
      <c r="D181" s="161"/>
      <c r="E181" s="15"/>
      <c r="F181" s="15"/>
      <c r="G181" s="204" t="str">
        <f>VLOOKUP($G180,Deelnemers!$A$3:$E$128,5,FALSE)</f>
        <v>veteraan</v>
      </c>
      <c r="H181" s="167"/>
      <c r="I181" s="187" t="s">
        <v>236</v>
      </c>
      <c r="J181" s="161"/>
      <c r="K181" s="161" t="str">
        <f>VLOOKUP($O180,Deelnemers!$A$3:$E$128,2,FALSE)</f>
        <v>Karremans Henri</v>
      </c>
      <c r="L181" s="161"/>
      <c r="M181" s="15"/>
      <c r="N181" s="15"/>
      <c r="O181" s="204" t="str">
        <f>VLOOKUP($O180,Deelnemers!$A$3:$E$128,5,FALSE)</f>
        <v>veteraan</v>
      </c>
      <c r="P181" s="167"/>
      <c r="Q181" s="187" t="s">
        <v>236</v>
      </c>
      <c r="R181" s="161"/>
      <c r="S181" s="161" t="str">
        <f>VLOOKUP($W180,Deelnemers!$A$3:$E$128,2,FALSE)</f>
        <v>Verkennis Jacqueline</v>
      </c>
      <c r="T181" s="161"/>
      <c r="U181" s="15"/>
      <c r="V181" s="15"/>
      <c r="W181" s="204" t="str">
        <f>VLOOKUP($W180,Deelnemers!$A$3:$E$128,5,FALSE)</f>
        <v>dame</v>
      </c>
    </row>
    <row r="182" spans="1:23" ht="12.75">
      <c r="A182" s="155"/>
      <c r="B182" s="15"/>
      <c r="C182" s="15"/>
      <c r="D182" s="15"/>
      <c r="E182" s="15"/>
      <c r="F182" s="15"/>
      <c r="G182" s="156"/>
      <c r="H182" s="56"/>
      <c r="I182" s="155"/>
      <c r="J182" s="15"/>
      <c r="K182" s="15"/>
      <c r="L182" s="15"/>
      <c r="M182" s="15"/>
      <c r="N182" s="15"/>
      <c r="O182" s="156"/>
      <c r="P182" s="56"/>
      <c r="Q182" s="155"/>
      <c r="R182" s="15"/>
      <c r="S182" s="15"/>
      <c r="T182" s="15"/>
      <c r="U182" s="15"/>
      <c r="V182" s="15"/>
      <c r="W182" s="156"/>
    </row>
    <row r="183" spans="1:23" ht="17.25" customHeight="1">
      <c r="A183" s="187" t="s">
        <v>237</v>
      </c>
      <c r="B183" s="161"/>
      <c r="C183" s="161" t="str">
        <f>VLOOKUP($G180,Deelnemers!$A$3:$E$128,4,FALSE)</f>
        <v>Noordzeevissers NL</v>
      </c>
      <c r="D183" s="161"/>
      <c r="E183" s="15"/>
      <c r="F183" s="15"/>
      <c r="G183" s="192" t="str">
        <f>VLOOKUP($G180,Deelnemers!$A$3:$E$128,3,FALSE)</f>
        <v>T08</v>
      </c>
      <c r="H183" s="56"/>
      <c r="I183" s="187" t="s">
        <v>237</v>
      </c>
      <c r="J183" s="161"/>
      <c r="K183" s="161" t="str">
        <f>VLOOKUP($O180,Deelnemers!$A$3:$E$128,4,FALSE)</f>
        <v>Noordzeevissers NL</v>
      </c>
      <c r="L183" s="161"/>
      <c r="M183" s="15"/>
      <c r="N183" s="15"/>
      <c r="O183" s="192" t="str">
        <f>VLOOKUP($O180,Deelnemers!$A$3:$E$128,3,FALSE)</f>
        <v>T08</v>
      </c>
      <c r="P183" s="56"/>
      <c r="Q183" s="187" t="s">
        <v>237</v>
      </c>
      <c r="R183" s="161"/>
      <c r="S183" s="161" t="str">
        <f>VLOOKUP($W180,Deelnemers!$A$3:$E$128,4,FALSE)</f>
        <v>KZV Kasterlee</v>
      </c>
      <c r="T183" s="161"/>
      <c r="U183" s="15"/>
      <c r="V183" s="15"/>
      <c r="W183" s="192">
        <f>VLOOKUP($W180,Deelnemers!$A$3:$E$128,3,FALSE)</f>
        <v>0</v>
      </c>
    </row>
    <row r="184" spans="1:23" ht="12.75">
      <c r="A184" s="155"/>
      <c r="B184" s="15"/>
      <c r="C184" s="15"/>
      <c r="D184" s="15"/>
      <c r="E184" s="15"/>
      <c r="F184" s="15"/>
      <c r="G184" s="156"/>
      <c r="H184" s="56"/>
      <c r="I184" s="155"/>
      <c r="J184" s="15"/>
      <c r="K184" s="15"/>
      <c r="L184" s="15"/>
      <c r="M184" s="15"/>
      <c r="N184" s="15"/>
      <c r="O184" s="156"/>
      <c r="P184" s="56"/>
      <c r="Q184" s="155"/>
      <c r="R184" s="15"/>
      <c r="S184" s="15"/>
      <c r="T184" s="15"/>
      <c r="U184" s="15"/>
      <c r="V184" s="15"/>
      <c r="W184" s="156"/>
    </row>
    <row r="185" spans="1:23" ht="24" customHeight="1">
      <c r="A185" s="188" t="s">
        <v>238</v>
      </c>
      <c r="B185" s="181"/>
      <c r="C185" s="182"/>
      <c r="D185" s="172"/>
      <c r="E185" s="176"/>
      <c r="F185" s="15"/>
      <c r="G185" s="156"/>
      <c r="H185" s="56"/>
      <c r="I185" s="188" t="s">
        <v>238</v>
      </c>
      <c r="J185" s="182"/>
      <c r="K185" s="182"/>
      <c r="L185" s="172"/>
      <c r="M185" s="172"/>
      <c r="N185" s="15"/>
      <c r="O185" s="156"/>
      <c r="P185" s="56"/>
      <c r="Q185" s="188" t="s">
        <v>238</v>
      </c>
      <c r="R185" s="182"/>
      <c r="S185" s="182"/>
      <c r="T185" s="172"/>
      <c r="U185" s="172"/>
      <c r="V185" s="15"/>
      <c r="W185" s="156"/>
    </row>
    <row r="186" spans="1:23" ht="9.75" customHeight="1" thickBot="1">
      <c r="A186" s="157"/>
      <c r="B186" s="48"/>
      <c r="C186" s="48"/>
      <c r="D186" s="48"/>
      <c r="E186" s="48"/>
      <c r="F186" s="48"/>
      <c r="G186" s="158"/>
      <c r="H186" s="56"/>
      <c r="I186" s="157"/>
      <c r="J186" s="48"/>
      <c r="K186" s="48"/>
      <c r="L186" s="48"/>
      <c r="M186" s="48"/>
      <c r="N186" s="48"/>
      <c r="O186" s="158"/>
      <c r="P186" s="56"/>
      <c r="Q186" s="157"/>
      <c r="R186" s="48"/>
      <c r="S186" s="48"/>
      <c r="T186" s="48"/>
      <c r="U186" s="48"/>
      <c r="V186" s="48"/>
      <c r="W186" s="158"/>
    </row>
    <row r="187" spans="8:16" ht="9.75" customHeight="1" thickBot="1">
      <c r="H187" s="171"/>
      <c r="P187" s="171"/>
    </row>
    <row r="188" spans="1:23" ht="12.75">
      <c r="A188" s="152"/>
      <c r="B188" s="153"/>
      <c r="C188" s="153"/>
      <c r="D188" s="153"/>
      <c r="E188" s="153"/>
      <c r="F188" s="153"/>
      <c r="G188" s="154"/>
      <c r="H188" s="56"/>
      <c r="I188" s="152"/>
      <c r="J188" s="153"/>
      <c r="K188" s="153"/>
      <c r="L188" s="153"/>
      <c r="M188" s="153"/>
      <c r="N188" s="153"/>
      <c r="O188" s="154"/>
      <c r="P188" s="56"/>
      <c r="Q188" s="152"/>
      <c r="R188" s="153"/>
      <c r="S188" s="153"/>
      <c r="T188" s="153"/>
      <c r="U188" s="153"/>
      <c r="V188" s="153"/>
      <c r="W188" s="154"/>
    </row>
    <row r="189" spans="1:23" ht="22.5">
      <c r="A189" s="168" t="s">
        <v>255</v>
      </c>
      <c r="B189" s="159"/>
      <c r="C189" s="159"/>
      <c r="D189" s="159"/>
      <c r="E189" s="15"/>
      <c r="F189" s="15"/>
      <c r="G189" s="156"/>
      <c r="H189" s="56"/>
      <c r="I189" s="168" t="s">
        <v>255</v>
      </c>
      <c r="J189" s="159"/>
      <c r="K189" s="159"/>
      <c r="L189" s="159"/>
      <c r="M189" s="15"/>
      <c r="N189" s="15"/>
      <c r="O189" s="156"/>
      <c r="P189" s="56"/>
      <c r="Q189" s="168" t="s">
        <v>255</v>
      </c>
      <c r="R189" s="159"/>
      <c r="S189" s="159"/>
      <c r="T189" s="159"/>
      <c r="U189" s="15"/>
      <c r="V189" s="15"/>
      <c r="W189" s="156"/>
    </row>
    <row r="190" spans="1:23" ht="12.75">
      <c r="A190" s="155"/>
      <c r="B190" s="15"/>
      <c r="C190" s="15"/>
      <c r="D190" s="15"/>
      <c r="E190" s="15"/>
      <c r="F190" s="15"/>
      <c r="G190" s="156"/>
      <c r="H190" s="56"/>
      <c r="I190" s="155"/>
      <c r="J190" s="15"/>
      <c r="K190" s="15"/>
      <c r="L190" s="15"/>
      <c r="M190" s="15"/>
      <c r="N190" s="15"/>
      <c r="O190" s="156"/>
      <c r="P190" s="56"/>
      <c r="Q190" s="155"/>
      <c r="R190" s="15"/>
      <c r="S190" s="15"/>
      <c r="T190" s="15"/>
      <c r="U190" s="15"/>
      <c r="V190" s="15"/>
      <c r="W190" s="156"/>
    </row>
    <row r="191" spans="1:23" ht="26.25" customHeight="1">
      <c r="A191" s="177" t="e">
        <f>#REF!</f>
        <v>#REF!</v>
      </c>
      <c r="B191" s="190" t="str">
        <f>VLOOKUP($G191,Deelnemers!$A$3:$G295,7,FALSE)</f>
        <v>*</v>
      </c>
      <c r="C191" s="15"/>
      <c r="D191" s="15"/>
      <c r="E191" s="164"/>
      <c r="F191" s="165" t="s">
        <v>189</v>
      </c>
      <c r="G191" s="163">
        <v>52</v>
      </c>
      <c r="H191" s="166"/>
      <c r="I191" s="178"/>
      <c r="J191" s="190" t="str">
        <f>VLOOKUP($O191,Deelnemers!$A$3:$G295,7,FALSE)</f>
        <v>*</v>
      </c>
      <c r="K191" s="15"/>
      <c r="L191" s="15"/>
      <c r="M191" s="164"/>
      <c r="N191" s="165" t="s">
        <v>189</v>
      </c>
      <c r="O191" s="163">
        <v>53</v>
      </c>
      <c r="P191" s="166"/>
      <c r="Q191" s="177" t="e">
        <f>#REF!</f>
        <v>#REF!</v>
      </c>
      <c r="R191" s="190" t="str">
        <f>VLOOKUP($W191,Deelnemers!$A$3:$G295,7,FALSE)</f>
        <v>*</v>
      </c>
      <c r="S191" s="15"/>
      <c r="T191" s="15"/>
      <c r="U191" s="164"/>
      <c r="V191" s="165" t="s">
        <v>189</v>
      </c>
      <c r="W191" s="163">
        <v>54</v>
      </c>
    </row>
    <row r="192" spans="1:23" ht="18.75" customHeight="1">
      <c r="A192" s="187" t="s">
        <v>236</v>
      </c>
      <c r="B192" s="161"/>
      <c r="C192" s="161" t="str">
        <f>VLOOKUP($G191,Deelnemers!$A$3:$E$128,2,FALSE)</f>
        <v>van Dorst John</v>
      </c>
      <c r="D192" s="161"/>
      <c r="E192" s="15"/>
      <c r="F192" s="15"/>
      <c r="G192" s="204" t="str">
        <f>VLOOKUP($G191,Deelnemers!$A$3:$E$128,5,FALSE)</f>
        <v>veteraan</v>
      </c>
      <c r="H192" s="167"/>
      <c r="I192" s="187" t="s">
        <v>236</v>
      </c>
      <c r="J192" s="161"/>
      <c r="K192" s="161" t="str">
        <f>VLOOKUP($O191,Deelnemers!$A$3:$E$128,2,FALSE)</f>
        <v>Havermans Leo</v>
      </c>
      <c r="L192" s="161"/>
      <c r="M192" s="15"/>
      <c r="N192" s="15"/>
      <c r="O192" s="204" t="str">
        <f>VLOOKUP($O191,Deelnemers!$A$3:$E$128,5,FALSE)</f>
        <v>veteraan</v>
      </c>
      <c r="P192" s="167"/>
      <c r="Q192" s="187" t="s">
        <v>236</v>
      </c>
      <c r="R192" s="161"/>
      <c r="S192" s="161" t="str">
        <f>VLOOKUP($W191,Deelnemers!$A$3:$E$128,2,FALSE)</f>
        <v>Abbeloos Eugène</v>
      </c>
      <c r="T192" s="161"/>
      <c r="U192" s="15"/>
      <c r="V192" s="15"/>
      <c r="W192" s="204" t="str">
        <f>VLOOKUP($W191,Deelnemers!$A$3:$E$128,5,FALSE)</f>
        <v>senior</v>
      </c>
    </row>
    <row r="193" spans="1:23" ht="12.75">
      <c r="A193" s="155"/>
      <c r="B193" s="15"/>
      <c r="C193" s="15"/>
      <c r="D193" s="15"/>
      <c r="E193" s="15"/>
      <c r="F193" s="15"/>
      <c r="G193" s="156"/>
      <c r="H193" s="56"/>
      <c r="I193" s="155"/>
      <c r="J193" s="15"/>
      <c r="K193" s="15"/>
      <c r="L193" s="15"/>
      <c r="M193" s="15"/>
      <c r="N193" s="15"/>
      <c r="O193" s="156"/>
      <c r="P193" s="56"/>
      <c r="Q193" s="155"/>
      <c r="R193" s="15"/>
      <c r="S193" s="15"/>
      <c r="T193" s="15"/>
      <c r="U193" s="15"/>
      <c r="V193" s="15"/>
      <c r="W193" s="156"/>
    </row>
    <row r="194" spans="1:23" ht="17.25" customHeight="1">
      <c r="A194" s="187" t="s">
        <v>237</v>
      </c>
      <c r="B194" s="161"/>
      <c r="C194" s="161" t="str">
        <f>VLOOKUP($G191,Deelnemers!$A$3:$E$128,4,FALSE)</f>
        <v>SZHC Antwerpen</v>
      </c>
      <c r="D194" s="161"/>
      <c r="E194" s="15"/>
      <c r="F194" s="15"/>
      <c r="G194" s="192">
        <f>VLOOKUP($G191,Deelnemers!$A$3:$E$128,3,FALSE)</f>
        <v>0</v>
      </c>
      <c r="H194" s="56"/>
      <c r="I194" s="187" t="s">
        <v>237</v>
      </c>
      <c r="J194" s="161"/>
      <c r="K194" s="161" t="str">
        <f>VLOOKUP($O191,Deelnemers!$A$3:$E$128,4,FALSE)</f>
        <v>SZHC Antwerpen</v>
      </c>
      <c r="L194" s="161"/>
      <c r="M194" s="15"/>
      <c r="N194" s="15"/>
      <c r="O194" s="192" t="str">
        <f>VLOOKUP($O191,Deelnemers!$A$3:$E$128,3,FALSE)</f>
        <v>T09</v>
      </c>
      <c r="P194" s="56"/>
      <c r="Q194" s="187" t="s">
        <v>237</v>
      </c>
      <c r="R194" s="161"/>
      <c r="S194" s="161" t="str">
        <f>VLOOKUP($W191,Deelnemers!$A$3:$E$128,4,FALSE)</f>
        <v>SZHC Antwerpen</v>
      </c>
      <c r="T194" s="161"/>
      <c r="U194" s="15"/>
      <c r="V194" s="15"/>
      <c r="W194" s="192" t="str">
        <f>VLOOKUP($W191,Deelnemers!$A$3:$E$128,3,FALSE)</f>
        <v>T09</v>
      </c>
    </row>
    <row r="195" spans="1:23" ht="12.75">
      <c r="A195" s="155"/>
      <c r="B195" s="15"/>
      <c r="C195" s="15"/>
      <c r="D195" s="15"/>
      <c r="E195" s="15"/>
      <c r="F195" s="15"/>
      <c r="G195" s="156"/>
      <c r="H195" s="56"/>
      <c r="I195" s="155"/>
      <c r="J195" s="15"/>
      <c r="K195" s="15"/>
      <c r="L195" s="15"/>
      <c r="M195" s="15"/>
      <c r="N195" s="15"/>
      <c r="O195" s="156"/>
      <c r="P195" s="56"/>
      <c r="Q195" s="155"/>
      <c r="R195" s="15"/>
      <c r="S195" s="15"/>
      <c r="T195" s="15"/>
      <c r="U195" s="15"/>
      <c r="V195" s="15"/>
      <c r="W195" s="156"/>
    </row>
    <row r="196" spans="1:23" ht="24" customHeight="1">
      <c r="A196" s="188" t="s">
        <v>238</v>
      </c>
      <c r="B196" s="181"/>
      <c r="C196" s="182"/>
      <c r="D196" s="172"/>
      <c r="E196" s="176"/>
      <c r="F196" s="15"/>
      <c r="G196" s="156"/>
      <c r="H196" s="56"/>
      <c r="I196" s="188" t="s">
        <v>238</v>
      </c>
      <c r="J196" s="182"/>
      <c r="K196" s="182"/>
      <c r="L196" s="172"/>
      <c r="M196" s="172"/>
      <c r="N196" s="15"/>
      <c r="O196" s="156"/>
      <c r="P196" s="56"/>
      <c r="Q196" s="188" t="s">
        <v>238</v>
      </c>
      <c r="R196" s="182"/>
      <c r="S196" s="182"/>
      <c r="T196" s="172"/>
      <c r="U196" s="172"/>
      <c r="V196" s="15"/>
      <c r="W196" s="156"/>
    </row>
    <row r="197" spans="1:23" ht="9.75" customHeight="1" thickBot="1">
      <c r="A197" s="157"/>
      <c r="B197" s="48"/>
      <c r="C197" s="48"/>
      <c r="D197" s="48"/>
      <c r="E197" s="48"/>
      <c r="F197" s="48"/>
      <c r="G197" s="158"/>
      <c r="H197" s="56"/>
      <c r="I197" s="157"/>
      <c r="J197" s="48"/>
      <c r="K197" s="48"/>
      <c r="L197" s="48"/>
      <c r="M197" s="48"/>
      <c r="N197" s="48"/>
      <c r="O197" s="158"/>
      <c r="P197" s="56"/>
      <c r="Q197" s="157"/>
      <c r="R197" s="48"/>
      <c r="S197" s="48"/>
      <c r="T197" s="48"/>
      <c r="U197" s="48"/>
      <c r="V197" s="48"/>
      <c r="W197" s="158"/>
    </row>
    <row r="198" spans="1:22" ht="9.75" customHeight="1" thickBo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</row>
    <row r="199" spans="1:23" ht="12.75">
      <c r="A199" s="152"/>
      <c r="B199" s="153"/>
      <c r="C199" s="153"/>
      <c r="D199" s="153"/>
      <c r="E199" s="153"/>
      <c r="F199" s="153"/>
      <c r="G199" s="154"/>
      <c r="H199" s="56"/>
      <c r="I199" s="152"/>
      <c r="J199" s="153"/>
      <c r="K199" s="153"/>
      <c r="L199" s="153"/>
      <c r="M199" s="153"/>
      <c r="N199" s="153"/>
      <c r="O199" s="154"/>
      <c r="P199" s="56"/>
      <c r="Q199" s="152"/>
      <c r="R199" s="153"/>
      <c r="S199" s="153"/>
      <c r="T199" s="153"/>
      <c r="U199" s="153"/>
      <c r="V199" s="153"/>
      <c r="W199" s="154"/>
    </row>
    <row r="200" spans="1:23" ht="22.5">
      <c r="A200" s="168" t="s">
        <v>255</v>
      </c>
      <c r="B200" s="159"/>
      <c r="C200" s="159"/>
      <c r="D200" s="159"/>
      <c r="E200" s="15"/>
      <c r="F200" s="15"/>
      <c r="G200" s="156"/>
      <c r="H200" s="56"/>
      <c r="I200" s="168" t="s">
        <v>255</v>
      </c>
      <c r="J200" s="159"/>
      <c r="K200" s="159"/>
      <c r="L200" s="159"/>
      <c r="M200" s="15"/>
      <c r="N200" s="15"/>
      <c r="O200" s="156"/>
      <c r="P200" s="56"/>
      <c r="Q200" s="168" t="s">
        <v>255</v>
      </c>
      <c r="R200" s="159"/>
      <c r="S200" s="159"/>
      <c r="T200" s="159"/>
      <c r="U200" s="15"/>
      <c r="V200" s="15"/>
      <c r="W200" s="156"/>
    </row>
    <row r="201" spans="1:23" ht="12.75">
      <c r="A201" s="155"/>
      <c r="B201" s="15"/>
      <c r="C201" s="15"/>
      <c r="D201" s="15"/>
      <c r="E201" s="15"/>
      <c r="F201" s="15"/>
      <c r="G201" s="156"/>
      <c r="H201" s="56"/>
      <c r="I201" s="155"/>
      <c r="J201" s="15"/>
      <c r="K201" s="15"/>
      <c r="L201" s="15"/>
      <c r="M201" s="15"/>
      <c r="N201" s="15"/>
      <c r="O201" s="156"/>
      <c r="P201" s="56"/>
      <c r="Q201" s="155"/>
      <c r="R201" s="15"/>
      <c r="S201" s="15"/>
      <c r="T201" s="15"/>
      <c r="U201" s="15"/>
      <c r="V201" s="15"/>
      <c r="W201" s="156"/>
    </row>
    <row r="202" spans="1:23" ht="26.25" customHeight="1">
      <c r="A202" s="177" t="e">
        <f>#REF!</f>
        <v>#REF!</v>
      </c>
      <c r="B202" s="190" t="str">
        <f>VLOOKUP($G202,Deelnemers!$A$3:$G306,7,FALSE)</f>
        <v>*</v>
      </c>
      <c r="C202" s="15"/>
      <c r="D202" s="15"/>
      <c r="E202" s="164"/>
      <c r="F202" s="165" t="s">
        <v>189</v>
      </c>
      <c r="G202" s="163">
        <v>55</v>
      </c>
      <c r="H202" s="166"/>
      <c r="I202" s="178"/>
      <c r="J202" s="190" t="str">
        <f>VLOOKUP($O202,Deelnemers!$A$3:$G306,7,FALSE)</f>
        <v>*</v>
      </c>
      <c r="K202" s="15"/>
      <c r="L202" s="15"/>
      <c r="M202" s="164"/>
      <c r="N202" s="165" t="s">
        <v>189</v>
      </c>
      <c r="O202" s="163">
        <v>56</v>
      </c>
      <c r="P202" s="166"/>
      <c r="Q202" s="177" t="e">
        <f>#REF!</f>
        <v>#REF!</v>
      </c>
      <c r="R202" s="190" t="str">
        <f>VLOOKUP($W202,Deelnemers!$A$3:$G306,7,FALSE)</f>
        <v>*</v>
      </c>
      <c r="S202" s="15"/>
      <c r="T202" s="15"/>
      <c r="U202" s="164"/>
      <c r="V202" s="165" t="s">
        <v>189</v>
      </c>
      <c r="W202" s="163">
        <v>57</v>
      </c>
    </row>
    <row r="203" spans="1:23" ht="18.75" customHeight="1">
      <c r="A203" s="187" t="s">
        <v>236</v>
      </c>
      <c r="B203" s="161"/>
      <c r="C203" s="161" t="str">
        <f>VLOOKUP($G202,Deelnemers!$A$3:$E$128,2,FALSE)</f>
        <v>Benoey Pierre</v>
      </c>
      <c r="D203" s="161"/>
      <c r="E203" s="15"/>
      <c r="F203" s="15"/>
      <c r="G203" s="204" t="str">
        <f>VLOOKUP($G202,Deelnemers!$A$3:$E$128,5,FALSE)</f>
        <v>veteraan</v>
      </c>
      <c r="H203" s="167"/>
      <c r="I203" s="187" t="s">
        <v>236</v>
      </c>
      <c r="J203" s="161"/>
      <c r="K203" s="161" t="str">
        <f>VLOOKUP($O202,Deelnemers!$A$3:$E$128,2,FALSE)</f>
        <v>Franken Wil</v>
      </c>
      <c r="L203" s="161"/>
      <c r="M203" s="15"/>
      <c r="N203" s="15"/>
      <c r="O203" s="204" t="str">
        <f>VLOOKUP($O202,Deelnemers!$A$3:$E$128,5,FALSE)</f>
        <v>veteraan</v>
      </c>
      <c r="P203" s="167"/>
      <c r="Q203" s="187" t="s">
        <v>236</v>
      </c>
      <c r="R203" s="161"/>
      <c r="S203" s="161" t="str">
        <f>VLOOKUP($W202,Deelnemers!$A$3:$E$128,2,FALSE)</f>
        <v>Jungers Henri</v>
      </c>
      <c r="T203" s="161"/>
      <c r="U203" s="15"/>
      <c r="V203" s="15"/>
      <c r="W203" s="204" t="str">
        <f>VLOOKUP($W202,Deelnemers!$A$3:$E$128,5,FALSE)</f>
        <v>senior</v>
      </c>
    </row>
    <row r="204" spans="1:23" ht="12.75">
      <c r="A204" s="155"/>
      <c r="B204" s="15"/>
      <c r="C204" s="15"/>
      <c r="D204" s="15"/>
      <c r="E204" s="15"/>
      <c r="F204" s="15"/>
      <c r="G204" s="156"/>
      <c r="H204" s="56"/>
      <c r="I204" s="155"/>
      <c r="J204" s="15"/>
      <c r="K204" s="15"/>
      <c r="L204" s="15"/>
      <c r="M204" s="15"/>
      <c r="N204" s="15"/>
      <c r="O204" s="156"/>
      <c r="P204" s="56"/>
      <c r="Q204" s="155"/>
      <c r="R204" s="15"/>
      <c r="S204" s="15"/>
      <c r="T204" s="15"/>
      <c r="U204" s="15"/>
      <c r="V204" s="15"/>
      <c r="W204" s="156"/>
    </row>
    <row r="205" spans="1:23" ht="17.25" customHeight="1">
      <c r="A205" s="187" t="s">
        <v>237</v>
      </c>
      <c r="B205" s="161"/>
      <c r="C205" s="161" t="str">
        <f>VLOOKUP($G202,Deelnemers!$A$3:$E$128,4,FALSE)</f>
        <v>SZHC Antwerpen</v>
      </c>
      <c r="D205" s="161"/>
      <c r="E205" s="15"/>
      <c r="F205" s="15"/>
      <c r="G205" s="192" t="str">
        <f>VLOOKUP($G202,Deelnemers!$A$3:$E$128,3,FALSE)</f>
        <v>T09</v>
      </c>
      <c r="H205" s="56"/>
      <c r="I205" s="187" t="s">
        <v>237</v>
      </c>
      <c r="J205" s="161"/>
      <c r="K205" s="161" t="str">
        <f>VLOOKUP($O202,Deelnemers!$A$3:$E$128,4,FALSE)</f>
        <v>SZHC Antwerpen</v>
      </c>
      <c r="L205" s="161"/>
      <c r="M205" s="15"/>
      <c r="N205" s="15"/>
      <c r="O205" s="192" t="str">
        <f>VLOOKUP($O202,Deelnemers!$A$3:$E$128,3,FALSE)</f>
        <v>T09</v>
      </c>
      <c r="P205" s="56"/>
      <c r="Q205" s="187" t="s">
        <v>237</v>
      </c>
      <c r="R205" s="161"/>
      <c r="S205" s="161" t="str">
        <f>VLOOKUP($W202,Deelnemers!$A$3:$E$128,4,FALSE)</f>
        <v>SZHC Antwerpen</v>
      </c>
      <c r="T205" s="161"/>
      <c r="U205" s="15"/>
      <c r="V205" s="15"/>
      <c r="W205" s="192" t="str">
        <f>VLOOKUP($W202,Deelnemers!$A$3:$E$128,3,FALSE)</f>
        <v>T09</v>
      </c>
    </row>
    <row r="206" spans="1:23" ht="12.75">
      <c r="A206" s="155"/>
      <c r="B206" s="15"/>
      <c r="C206" s="15"/>
      <c r="D206" s="15"/>
      <c r="E206" s="15"/>
      <c r="F206" s="15"/>
      <c r="G206" s="156"/>
      <c r="H206" s="56"/>
      <c r="I206" s="155"/>
      <c r="J206" s="15"/>
      <c r="K206" s="15"/>
      <c r="L206" s="15"/>
      <c r="M206" s="15"/>
      <c r="N206" s="15"/>
      <c r="O206" s="156"/>
      <c r="P206" s="56"/>
      <c r="Q206" s="155"/>
      <c r="R206" s="15"/>
      <c r="S206" s="15"/>
      <c r="T206" s="15"/>
      <c r="U206" s="15"/>
      <c r="V206" s="15"/>
      <c r="W206" s="156"/>
    </row>
    <row r="207" spans="1:23" ht="24" customHeight="1">
      <c r="A207" s="188" t="s">
        <v>238</v>
      </c>
      <c r="B207" s="181"/>
      <c r="C207" s="182"/>
      <c r="D207" s="172"/>
      <c r="E207" s="176"/>
      <c r="F207" s="15"/>
      <c r="G207" s="156"/>
      <c r="H207" s="56"/>
      <c r="I207" s="188" t="s">
        <v>238</v>
      </c>
      <c r="J207" s="182"/>
      <c r="K207" s="182"/>
      <c r="L207" s="172"/>
      <c r="M207" s="172"/>
      <c r="N207" s="15"/>
      <c r="O207" s="156"/>
      <c r="P207" s="56"/>
      <c r="Q207" s="188" t="s">
        <v>238</v>
      </c>
      <c r="R207" s="182"/>
      <c r="S207" s="182"/>
      <c r="T207" s="172"/>
      <c r="U207" s="172"/>
      <c r="V207" s="15"/>
      <c r="W207" s="156"/>
    </row>
    <row r="208" spans="1:23" ht="9.75" customHeight="1" thickBot="1">
      <c r="A208" s="157"/>
      <c r="B208" s="48"/>
      <c r="C208" s="48"/>
      <c r="D208" s="48"/>
      <c r="E208" s="48"/>
      <c r="F208" s="48"/>
      <c r="G208" s="158"/>
      <c r="H208" s="56"/>
      <c r="I208" s="157"/>
      <c r="J208" s="48"/>
      <c r="K208" s="48"/>
      <c r="L208" s="48"/>
      <c r="M208" s="48"/>
      <c r="N208" s="48"/>
      <c r="O208" s="158"/>
      <c r="P208" s="56"/>
      <c r="Q208" s="157"/>
      <c r="R208" s="48"/>
      <c r="S208" s="48"/>
      <c r="T208" s="48"/>
      <c r="U208" s="48"/>
      <c r="V208" s="48"/>
      <c r="W208" s="158"/>
    </row>
    <row r="209" spans="8:16" ht="9.75" customHeight="1" thickBot="1">
      <c r="H209" s="171"/>
      <c r="P209" s="171"/>
    </row>
    <row r="210" spans="1:23" ht="12.75">
      <c r="A210" s="152"/>
      <c r="B210" s="153"/>
      <c r="C210" s="153"/>
      <c r="D210" s="153"/>
      <c r="E210" s="153"/>
      <c r="F210" s="153"/>
      <c r="G210" s="154"/>
      <c r="H210" s="56"/>
      <c r="I210" s="152"/>
      <c r="J210" s="153"/>
      <c r="K210" s="153"/>
      <c r="L210" s="153"/>
      <c r="M210" s="153"/>
      <c r="N210" s="153"/>
      <c r="O210" s="154"/>
      <c r="P210" s="56"/>
      <c r="Q210" s="152"/>
      <c r="R210" s="153"/>
      <c r="S210" s="153"/>
      <c r="T210" s="153"/>
      <c r="U210" s="153"/>
      <c r="V210" s="153"/>
      <c r="W210" s="154"/>
    </row>
    <row r="211" spans="1:23" ht="22.5">
      <c r="A211" s="168" t="s">
        <v>255</v>
      </c>
      <c r="B211" s="159"/>
      <c r="C211" s="159"/>
      <c r="D211" s="159"/>
      <c r="E211" s="15"/>
      <c r="F211" s="15"/>
      <c r="G211" s="156"/>
      <c r="H211" s="56"/>
      <c r="I211" s="168" t="s">
        <v>255</v>
      </c>
      <c r="J211" s="159"/>
      <c r="K211" s="159"/>
      <c r="L211" s="159"/>
      <c r="M211" s="15"/>
      <c r="N211" s="15"/>
      <c r="O211" s="156"/>
      <c r="P211" s="56"/>
      <c r="Q211" s="168" t="s">
        <v>255</v>
      </c>
      <c r="R211" s="159"/>
      <c r="S211" s="159"/>
      <c r="T211" s="159"/>
      <c r="U211" s="15"/>
      <c r="V211" s="15"/>
      <c r="W211" s="156"/>
    </row>
    <row r="212" spans="1:23" ht="12.75">
      <c r="A212" s="155"/>
      <c r="B212" s="15"/>
      <c r="C212" s="15"/>
      <c r="D212" s="15"/>
      <c r="E212" s="15"/>
      <c r="F212" s="15"/>
      <c r="G212" s="156"/>
      <c r="H212" s="56"/>
      <c r="I212" s="155"/>
      <c r="J212" s="15"/>
      <c r="K212" s="15"/>
      <c r="L212" s="15"/>
      <c r="M212" s="15"/>
      <c r="N212" s="15"/>
      <c r="O212" s="156"/>
      <c r="P212" s="56"/>
      <c r="Q212" s="155"/>
      <c r="R212" s="15"/>
      <c r="S212" s="15"/>
      <c r="T212" s="15"/>
      <c r="U212" s="15"/>
      <c r="V212" s="15"/>
      <c r="W212" s="156"/>
    </row>
    <row r="213" spans="1:23" ht="26.25" customHeight="1">
      <c r="A213" s="177" t="e">
        <f>#REF!</f>
        <v>#REF!</v>
      </c>
      <c r="B213" s="190" t="str">
        <f>VLOOKUP($G213,Deelnemers!$A$3:$G317,7,FALSE)</f>
        <v>*</v>
      </c>
      <c r="C213" s="15"/>
      <c r="D213" s="15"/>
      <c r="E213" s="164"/>
      <c r="F213" s="165" t="s">
        <v>189</v>
      </c>
      <c r="G213" s="163">
        <v>58</v>
      </c>
      <c r="H213" s="166"/>
      <c r="I213" s="178"/>
      <c r="J213" s="190" t="str">
        <f>VLOOKUP($O213,Deelnemers!$A$3:$G317,7,FALSE)</f>
        <v>*</v>
      </c>
      <c r="K213" s="15"/>
      <c r="L213" s="15"/>
      <c r="M213" s="164"/>
      <c r="N213" s="165" t="s">
        <v>189</v>
      </c>
      <c r="O213" s="163">
        <v>59</v>
      </c>
      <c r="P213" s="166"/>
      <c r="Q213" s="177" t="e">
        <f>#REF!</f>
        <v>#REF!</v>
      </c>
      <c r="R213" s="190" t="str">
        <f>VLOOKUP($W213,Deelnemers!$A$3:$G317,7,FALSE)</f>
        <v>*</v>
      </c>
      <c r="S213" s="15"/>
      <c r="T213" s="15"/>
      <c r="U213" s="164"/>
      <c r="V213" s="165" t="s">
        <v>189</v>
      </c>
      <c r="W213" s="163">
        <v>60</v>
      </c>
    </row>
    <row r="214" spans="1:23" ht="18.75" customHeight="1">
      <c r="A214" s="187" t="s">
        <v>236</v>
      </c>
      <c r="B214" s="161"/>
      <c r="C214" s="161" t="str">
        <f>VLOOKUP($G213,Deelnemers!$A$3:$E$128,2,FALSE)</f>
        <v>Verkennis Theo</v>
      </c>
      <c r="D214" s="161"/>
      <c r="E214" s="15"/>
      <c r="F214" s="15"/>
      <c r="G214" s="204" t="str">
        <f>VLOOKUP($G213,Deelnemers!$A$3:$E$128,5,FALSE)</f>
        <v>senior</v>
      </c>
      <c r="H214" s="167"/>
      <c r="I214" s="187" t="s">
        <v>236</v>
      </c>
      <c r="J214" s="161"/>
      <c r="K214" s="161" t="str">
        <f>VLOOKUP($O213,Deelnemers!$A$3:$E$128,2,FALSE)</f>
        <v>Smet Paul</v>
      </c>
      <c r="L214" s="161"/>
      <c r="M214" s="15"/>
      <c r="N214" s="15"/>
      <c r="O214" s="204" t="str">
        <f>VLOOKUP($O213,Deelnemers!$A$3:$E$128,5,FALSE)</f>
        <v>senior</v>
      </c>
      <c r="P214" s="167"/>
      <c r="Q214" s="187" t="s">
        <v>236</v>
      </c>
      <c r="R214" s="161"/>
      <c r="S214" s="161" t="str">
        <f>VLOOKUP($W213,Deelnemers!$A$3:$E$128,2,FALSE)</f>
        <v>Jacobs Gunther</v>
      </c>
      <c r="T214" s="161"/>
      <c r="U214" s="15"/>
      <c r="V214" s="15"/>
      <c r="W214" s="204" t="str">
        <f>VLOOKUP($W213,Deelnemers!$A$3:$E$128,5,FALSE)</f>
        <v>senior</v>
      </c>
    </row>
    <row r="215" spans="1:23" ht="12.75">
      <c r="A215" s="155"/>
      <c r="B215" s="15"/>
      <c r="C215" s="15"/>
      <c r="D215" s="15"/>
      <c r="E215" s="15"/>
      <c r="F215" s="15"/>
      <c r="G215" s="156"/>
      <c r="H215" s="56"/>
      <c r="I215" s="155"/>
      <c r="J215" s="15"/>
      <c r="K215" s="15"/>
      <c r="L215" s="15"/>
      <c r="M215" s="15"/>
      <c r="N215" s="15"/>
      <c r="O215" s="156"/>
      <c r="P215" s="56"/>
      <c r="Q215" s="155"/>
      <c r="R215" s="15"/>
      <c r="S215" s="15"/>
      <c r="T215" s="15"/>
      <c r="U215" s="15"/>
      <c r="V215" s="15"/>
      <c r="W215" s="156"/>
    </row>
    <row r="216" spans="1:23" ht="17.25" customHeight="1">
      <c r="A216" s="187" t="s">
        <v>237</v>
      </c>
      <c r="B216" s="161"/>
      <c r="C216" s="161" t="str">
        <f>VLOOKUP($G213,Deelnemers!$A$3:$E$128,4,FALSE)</f>
        <v>ZWB Brasschaat</v>
      </c>
      <c r="D216" s="161"/>
      <c r="E216" s="15"/>
      <c r="F216" s="15"/>
      <c r="G216" s="192">
        <f>VLOOKUP($G213,Deelnemers!$A$3:$E$128,3,FALSE)</f>
        <v>0</v>
      </c>
      <c r="H216" s="56"/>
      <c r="I216" s="187" t="s">
        <v>237</v>
      </c>
      <c r="J216" s="161"/>
      <c r="K216" s="161" t="str">
        <f>VLOOKUP($O213,Deelnemers!$A$3:$E$128,4,FALSE)</f>
        <v>ZWB Brasschaat</v>
      </c>
      <c r="L216" s="161"/>
      <c r="M216" s="15"/>
      <c r="N216" s="15"/>
      <c r="O216" s="192">
        <f>VLOOKUP($O213,Deelnemers!$A$3:$E$128,3,FALSE)</f>
        <v>0</v>
      </c>
      <c r="P216" s="56"/>
      <c r="Q216" s="187" t="s">
        <v>237</v>
      </c>
      <c r="R216" s="161"/>
      <c r="S216" s="161" t="str">
        <f>VLOOKUP($W213,Deelnemers!$A$3:$E$128,4,FALSE)</f>
        <v>VTE Ekeren A</v>
      </c>
      <c r="T216" s="161"/>
      <c r="U216" s="15"/>
      <c r="V216" s="15"/>
      <c r="W216" s="192" t="str">
        <f>VLOOKUP($W213,Deelnemers!$A$3:$E$128,3,FALSE)</f>
        <v>T10</v>
      </c>
    </row>
    <row r="217" spans="1:23" ht="12.75">
      <c r="A217" s="155"/>
      <c r="B217" s="15"/>
      <c r="C217" s="15"/>
      <c r="D217" s="15"/>
      <c r="E217" s="15"/>
      <c r="F217" s="15"/>
      <c r="G217" s="156"/>
      <c r="H217" s="56"/>
      <c r="I217" s="155"/>
      <c r="J217" s="15"/>
      <c r="K217" s="15"/>
      <c r="L217" s="15"/>
      <c r="M217" s="15"/>
      <c r="N217" s="15"/>
      <c r="O217" s="156"/>
      <c r="P217" s="56"/>
      <c r="Q217" s="155"/>
      <c r="R217" s="15"/>
      <c r="S217" s="15"/>
      <c r="T217" s="15"/>
      <c r="U217" s="15"/>
      <c r="V217" s="15"/>
      <c r="W217" s="156"/>
    </row>
    <row r="218" spans="1:23" ht="24" customHeight="1">
      <c r="A218" s="188" t="s">
        <v>238</v>
      </c>
      <c r="B218" s="181"/>
      <c r="C218" s="182"/>
      <c r="D218" s="172"/>
      <c r="E218" s="176"/>
      <c r="F218" s="15"/>
      <c r="G218" s="156"/>
      <c r="H218" s="56"/>
      <c r="I218" s="188" t="s">
        <v>238</v>
      </c>
      <c r="J218" s="182"/>
      <c r="K218" s="182"/>
      <c r="L218" s="172"/>
      <c r="M218" s="172"/>
      <c r="N218" s="15"/>
      <c r="O218" s="156"/>
      <c r="P218" s="56"/>
      <c r="Q218" s="188" t="s">
        <v>238</v>
      </c>
      <c r="R218" s="182"/>
      <c r="S218" s="182"/>
      <c r="T218" s="172"/>
      <c r="U218" s="172"/>
      <c r="V218" s="15"/>
      <c r="W218" s="156"/>
    </row>
    <row r="219" spans="1:23" ht="9.75" customHeight="1" thickBot="1">
      <c r="A219" s="157"/>
      <c r="B219" s="48"/>
      <c r="C219" s="48"/>
      <c r="D219" s="48"/>
      <c r="E219" s="48"/>
      <c r="F219" s="48"/>
      <c r="G219" s="158"/>
      <c r="H219" s="56"/>
      <c r="I219" s="157"/>
      <c r="J219" s="48"/>
      <c r="K219" s="48"/>
      <c r="L219" s="48"/>
      <c r="M219" s="48"/>
      <c r="N219" s="48"/>
      <c r="O219" s="158"/>
      <c r="P219" s="56"/>
      <c r="Q219" s="157"/>
      <c r="R219" s="48"/>
      <c r="S219" s="48"/>
      <c r="T219" s="48"/>
      <c r="U219" s="48"/>
      <c r="V219" s="48"/>
      <c r="W219" s="158"/>
    </row>
    <row r="220" spans="1:22" ht="9.75" customHeight="1" thickBot="1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</row>
    <row r="221" spans="1:23" ht="12.75">
      <c r="A221" s="152"/>
      <c r="B221" s="153"/>
      <c r="C221" s="153"/>
      <c r="D221" s="153"/>
      <c r="E221" s="153"/>
      <c r="F221" s="153"/>
      <c r="G221" s="154"/>
      <c r="H221" s="56"/>
      <c r="I221" s="152"/>
      <c r="J221" s="153"/>
      <c r="K221" s="153"/>
      <c r="L221" s="153"/>
      <c r="M221" s="153"/>
      <c r="N221" s="153"/>
      <c r="O221" s="154"/>
      <c r="P221" s="56"/>
      <c r="Q221" s="152"/>
      <c r="R221" s="153"/>
      <c r="S221" s="153"/>
      <c r="T221" s="153"/>
      <c r="U221" s="153"/>
      <c r="V221" s="153"/>
      <c r="W221" s="154"/>
    </row>
    <row r="222" spans="1:23" ht="22.5">
      <c r="A222" s="168" t="s">
        <v>255</v>
      </c>
      <c r="B222" s="159"/>
      <c r="C222" s="159"/>
      <c r="D222" s="159"/>
      <c r="E222" s="15"/>
      <c r="F222" s="15"/>
      <c r="G222" s="156"/>
      <c r="H222" s="56"/>
      <c r="I222" s="168" t="s">
        <v>255</v>
      </c>
      <c r="J222" s="159"/>
      <c r="K222" s="159"/>
      <c r="L222" s="159"/>
      <c r="M222" s="15"/>
      <c r="N222" s="15"/>
      <c r="O222" s="156"/>
      <c r="P222" s="56"/>
      <c r="Q222" s="168" t="s">
        <v>255</v>
      </c>
      <c r="R222" s="159"/>
      <c r="S222" s="159"/>
      <c r="T222" s="159"/>
      <c r="U222" s="15"/>
      <c r="V222" s="15"/>
      <c r="W222" s="156"/>
    </row>
    <row r="223" spans="1:23" ht="12.75">
      <c r="A223" s="155"/>
      <c r="B223" s="15"/>
      <c r="C223" s="15"/>
      <c r="D223" s="15"/>
      <c r="E223" s="15"/>
      <c r="F223" s="15"/>
      <c r="G223" s="156"/>
      <c r="H223" s="56"/>
      <c r="I223" s="155"/>
      <c r="J223" s="15"/>
      <c r="K223" s="15"/>
      <c r="L223" s="15"/>
      <c r="M223" s="15"/>
      <c r="N223" s="15"/>
      <c r="O223" s="156"/>
      <c r="P223" s="56"/>
      <c r="Q223" s="155"/>
      <c r="R223" s="15"/>
      <c r="S223" s="15"/>
      <c r="T223" s="15"/>
      <c r="U223" s="15"/>
      <c r="V223" s="15"/>
      <c r="W223" s="156"/>
    </row>
    <row r="224" spans="1:23" ht="26.25" customHeight="1">
      <c r="A224" s="177" t="e">
        <f>#REF!</f>
        <v>#REF!</v>
      </c>
      <c r="B224" s="190" t="str">
        <f>VLOOKUP($G224,Deelnemers!$A$3:$G328,7,FALSE)</f>
        <v>*</v>
      </c>
      <c r="C224" s="15"/>
      <c r="D224" s="15"/>
      <c r="E224" s="164"/>
      <c r="F224" s="165" t="s">
        <v>189</v>
      </c>
      <c r="G224" s="163">
        <v>61</v>
      </c>
      <c r="H224" s="166"/>
      <c r="I224" s="178"/>
      <c r="J224" s="190" t="str">
        <f>VLOOKUP($O224,Deelnemers!$A$3:$G328,7,FALSE)</f>
        <v>*</v>
      </c>
      <c r="K224" s="15"/>
      <c r="L224" s="15"/>
      <c r="M224" s="164"/>
      <c r="N224" s="165" t="s">
        <v>189</v>
      </c>
      <c r="O224" s="163">
        <v>62</v>
      </c>
      <c r="P224" s="166"/>
      <c r="Q224" s="177" t="e">
        <f>#REF!</f>
        <v>#REF!</v>
      </c>
      <c r="R224" s="190" t="str">
        <f>VLOOKUP($W224,Deelnemers!$A$3:$G328,7,FALSE)</f>
        <v>*</v>
      </c>
      <c r="S224" s="15"/>
      <c r="T224" s="15"/>
      <c r="U224" s="164"/>
      <c r="V224" s="165" t="s">
        <v>189</v>
      </c>
      <c r="W224" s="163">
        <v>63</v>
      </c>
    </row>
    <row r="225" spans="1:23" ht="18.75" customHeight="1">
      <c r="A225" s="187" t="s">
        <v>236</v>
      </c>
      <c r="B225" s="161"/>
      <c r="C225" s="161" t="str">
        <f>VLOOKUP($G224,Deelnemers!$A$3:$E$128,2,FALSE)</f>
        <v>Van Aken John</v>
      </c>
      <c r="D225" s="161"/>
      <c r="E225" s="15"/>
      <c r="F225" s="15"/>
      <c r="G225" s="204" t="str">
        <f>VLOOKUP($G224,Deelnemers!$A$3:$E$128,5,FALSE)</f>
        <v>senior</v>
      </c>
      <c r="H225" s="167"/>
      <c r="I225" s="187" t="s">
        <v>236</v>
      </c>
      <c r="J225" s="161"/>
      <c r="K225" s="161" t="str">
        <f>VLOOKUP($O224,Deelnemers!$A$3:$E$128,2,FALSE)</f>
        <v>Van De Vijver Kevin</v>
      </c>
      <c r="L225" s="161"/>
      <c r="M225" s="15"/>
      <c r="N225" s="15"/>
      <c r="O225" s="204" t="str">
        <f>VLOOKUP($O224,Deelnemers!$A$3:$E$128,5,FALSE)</f>
        <v>senior</v>
      </c>
      <c r="P225" s="167"/>
      <c r="Q225" s="187" t="s">
        <v>236</v>
      </c>
      <c r="R225" s="161"/>
      <c r="S225" s="161" t="str">
        <f>VLOOKUP($W224,Deelnemers!$A$3:$E$128,2,FALSE)</f>
        <v>Deckers Jelle</v>
      </c>
      <c r="T225" s="161"/>
      <c r="U225" s="15"/>
      <c r="V225" s="15"/>
      <c r="W225" s="204" t="str">
        <f>VLOOKUP($W224,Deelnemers!$A$3:$E$128,5,FALSE)</f>
        <v>senior</v>
      </c>
    </row>
    <row r="226" spans="1:23" ht="12.75">
      <c r="A226" s="155"/>
      <c r="B226" s="15"/>
      <c r="C226" s="15"/>
      <c r="D226" s="15"/>
      <c r="E226" s="15"/>
      <c r="F226" s="15"/>
      <c r="G226" s="156"/>
      <c r="H226" s="56"/>
      <c r="I226" s="155"/>
      <c r="J226" s="15"/>
      <c r="K226" s="15"/>
      <c r="L226" s="15"/>
      <c r="M226" s="15"/>
      <c r="N226" s="15"/>
      <c r="O226" s="156"/>
      <c r="P226" s="56"/>
      <c r="Q226" s="155"/>
      <c r="R226" s="15"/>
      <c r="S226" s="15"/>
      <c r="T226" s="15"/>
      <c r="U226" s="15"/>
      <c r="V226" s="15"/>
      <c r="W226" s="156"/>
    </row>
    <row r="227" spans="1:23" ht="17.25" customHeight="1">
      <c r="A227" s="187" t="s">
        <v>237</v>
      </c>
      <c r="B227" s="161"/>
      <c r="C227" s="161" t="str">
        <f>VLOOKUP($G224,Deelnemers!$A$3:$E$128,4,FALSE)</f>
        <v>VTE Ekeren A</v>
      </c>
      <c r="D227" s="161"/>
      <c r="E227" s="15"/>
      <c r="F227" s="15"/>
      <c r="G227" s="192" t="str">
        <f>VLOOKUP($G224,Deelnemers!$A$3:$E$128,3,FALSE)</f>
        <v>T10</v>
      </c>
      <c r="H227" s="56"/>
      <c r="I227" s="187" t="s">
        <v>237</v>
      </c>
      <c r="J227" s="161"/>
      <c r="K227" s="161" t="str">
        <f>VLOOKUP($O224,Deelnemers!$A$3:$E$128,4,FALSE)</f>
        <v>VTE Ekeren A</v>
      </c>
      <c r="L227" s="161"/>
      <c r="M227" s="15"/>
      <c r="N227" s="15"/>
      <c r="O227" s="192" t="str">
        <f>VLOOKUP($O224,Deelnemers!$A$3:$E$128,3,FALSE)</f>
        <v>T10</v>
      </c>
      <c r="P227" s="56"/>
      <c r="Q227" s="187" t="s">
        <v>237</v>
      </c>
      <c r="R227" s="161"/>
      <c r="S227" s="161" t="str">
        <f>VLOOKUP($W224,Deelnemers!$A$3:$E$128,4,FALSE)</f>
        <v>VTE Ekeren A</v>
      </c>
      <c r="T227" s="161"/>
      <c r="U227" s="15"/>
      <c r="V227" s="15"/>
      <c r="W227" s="192" t="str">
        <f>VLOOKUP($W224,Deelnemers!$A$3:$E$128,3,FALSE)</f>
        <v>T10</v>
      </c>
    </row>
    <row r="228" spans="1:23" ht="12.75">
      <c r="A228" s="155"/>
      <c r="B228" s="15"/>
      <c r="C228" s="15"/>
      <c r="D228" s="15"/>
      <c r="E228" s="15"/>
      <c r="F228" s="15"/>
      <c r="G228" s="156"/>
      <c r="H228" s="56"/>
      <c r="I228" s="155"/>
      <c r="J228" s="15"/>
      <c r="K228" s="15"/>
      <c r="L228" s="15"/>
      <c r="M228" s="15"/>
      <c r="N228" s="15"/>
      <c r="O228" s="156"/>
      <c r="P228" s="56"/>
      <c r="Q228" s="155"/>
      <c r="R228" s="15"/>
      <c r="S228" s="15"/>
      <c r="T228" s="15"/>
      <c r="U228" s="15"/>
      <c r="V228" s="15"/>
      <c r="W228" s="156"/>
    </row>
    <row r="229" spans="1:23" ht="24" customHeight="1">
      <c r="A229" s="188" t="s">
        <v>238</v>
      </c>
      <c r="B229" s="181"/>
      <c r="C229" s="182"/>
      <c r="D229" s="172"/>
      <c r="E229" s="176"/>
      <c r="F229" s="15"/>
      <c r="G229" s="156"/>
      <c r="H229" s="56"/>
      <c r="I229" s="188" t="s">
        <v>238</v>
      </c>
      <c r="J229" s="182"/>
      <c r="K229" s="182"/>
      <c r="L229" s="172"/>
      <c r="M229" s="172"/>
      <c r="N229" s="15"/>
      <c r="O229" s="156"/>
      <c r="P229" s="56"/>
      <c r="Q229" s="188" t="s">
        <v>238</v>
      </c>
      <c r="R229" s="182"/>
      <c r="S229" s="182"/>
      <c r="T229" s="172"/>
      <c r="U229" s="172"/>
      <c r="V229" s="15"/>
      <c r="W229" s="156"/>
    </row>
    <row r="230" spans="1:23" ht="9.75" customHeight="1" thickBot="1">
      <c r="A230" s="157"/>
      <c r="B230" s="48"/>
      <c r="C230" s="48"/>
      <c r="D230" s="48"/>
      <c r="E230" s="48"/>
      <c r="F230" s="48"/>
      <c r="G230" s="158"/>
      <c r="H230" s="56"/>
      <c r="I230" s="157"/>
      <c r="J230" s="48"/>
      <c r="K230" s="48"/>
      <c r="L230" s="48"/>
      <c r="M230" s="48"/>
      <c r="N230" s="48"/>
      <c r="O230" s="158"/>
      <c r="P230" s="56"/>
      <c r="Q230" s="157"/>
      <c r="R230" s="48"/>
      <c r="S230" s="48"/>
      <c r="T230" s="48"/>
      <c r="U230" s="48"/>
      <c r="V230" s="48"/>
      <c r="W230" s="158"/>
    </row>
    <row r="231" spans="8:16" ht="9.75" customHeight="1" thickBot="1">
      <c r="H231" s="171"/>
      <c r="P231" s="171"/>
    </row>
    <row r="232" spans="1:23" ht="12.75">
      <c r="A232" s="152"/>
      <c r="B232" s="153"/>
      <c r="C232" s="153"/>
      <c r="D232" s="153"/>
      <c r="E232" s="153"/>
      <c r="F232" s="153"/>
      <c r="G232" s="154"/>
      <c r="H232" s="56"/>
      <c r="I232" s="152"/>
      <c r="J232" s="153"/>
      <c r="K232" s="153"/>
      <c r="L232" s="153"/>
      <c r="M232" s="153"/>
      <c r="N232" s="153"/>
      <c r="O232" s="154"/>
      <c r="P232" s="56"/>
      <c r="Q232" s="152"/>
      <c r="R232" s="153"/>
      <c r="S232" s="153"/>
      <c r="T232" s="153"/>
      <c r="U232" s="153"/>
      <c r="V232" s="153"/>
      <c r="W232" s="154"/>
    </row>
    <row r="233" spans="1:23" ht="22.5">
      <c r="A233" s="168" t="s">
        <v>255</v>
      </c>
      <c r="B233" s="159"/>
      <c r="C233" s="159"/>
      <c r="D233" s="159"/>
      <c r="E233" s="15"/>
      <c r="F233" s="15"/>
      <c r="G233" s="156"/>
      <c r="H233" s="56"/>
      <c r="I233" s="168" t="s">
        <v>255</v>
      </c>
      <c r="J233" s="159"/>
      <c r="K233" s="159"/>
      <c r="L233" s="159"/>
      <c r="M233" s="15"/>
      <c r="N233" s="15"/>
      <c r="O233" s="156"/>
      <c r="P233" s="56"/>
      <c r="Q233" s="168" t="s">
        <v>255</v>
      </c>
      <c r="R233" s="159"/>
      <c r="S233" s="159"/>
      <c r="T233" s="159"/>
      <c r="U233" s="15"/>
      <c r="V233" s="15"/>
      <c r="W233" s="156"/>
    </row>
    <row r="234" spans="1:23" ht="12.75">
      <c r="A234" s="155"/>
      <c r="B234" s="15"/>
      <c r="C234" s="15"/>
      <c r="D234" s="15"/>
      <c r="E234" s="15"/>
      <c r="F234" s="15"/>
      <c r="G234" s="156"/>
      <c r="H234" s="56"/>
      <c r="I234" s="155"/>
      <c r="J234" s="15"/>
      <c r="K234" s="15"/>
      <c r="L234" s="15"/>
      <c r="M234" s="15"/>
      <c r="N234" s="15"/>
      <c r="O234" s="156"/>
      <c r="P234" s="56"/>
      <c r="Q234" s="155"/>
      <c r="R234" s="15"/>
      <c r="S234" s="15"/>
      <c r="T234" s="15"/>
      <c r="U234" s="15"/>
      <c r="V234" s="15"/>
      <c r="W234" s="156"/>
    </row>
    <row r="235" spans="1:23" ht="26.25" customHeight="1">
      <c r="A235" s="177" t="e">
        <f>#REF!</f>
        <v>#REF!</v>
      </c>
      <c r="B235" s="190" t="str">
        <f>VLOOKUP($G235,Deelnemers!$A$3:$G339,7,FALSE)</f>
        <v>*</v>
      </c>
      <c r="C235" s="15"/>
      <c r="D235" s="15"/>
      <c r="E235" s="164"/>
      <c r="F235" s="165" t="s">
        <v>189</v>
      </c>
      <c r="G235" s="163">
        <v>64</v>
      </c>
      <c r="H235" s="166"/>
      <c r="I235" s="178"/>
      <c r="J235" s="190" t="str">
        <f>VLOOKUP($O235,Deelnemers!$A$3:$G339,7,FALSE)</f>
        <v>*</v>
      </c>
      <c r="K235" s="15"/>
      <c r="L235" s="15"/>
      <c r="M235" s="164"/>
      <c r="N235" s="165" t="s">
        <v>189</v>
      </c>
      <c r="O235" s="163">
        <v>65</v>
      </c>
      <c r="P235" s="166"/>
      <c r="Q235" s="177" t="e">
        <f>#REF!</f>
        <v>#REF!</v>
      </c>
      <c r="R235" s="190" t="str">
        <f>VLOOKUP($W235,Deelnemers!$A$3:$G339,7,FALSE)</f>
        <v>*</v>
      </c>
      <c r="S235" s="15"/>
      <c r="T235" s="15"/>
      <c r="U235" s="164"/>
      <c r="V235" s="165" t="s">
        <v>189</v>
      </c>
      <c r="W235" s="163">
        <v>66</v>
      </c>
    </row>
    <row r="236" spans="1:23" ht="18.75" customHeight="1">
      <c r="A236" s="187" t="s">
        <v>236</v>
      </c>
      <c r="B236" s="161"/>
      <c r="C236" s="161" t="str">
        <f>VLOOKUP($G235,Deelnemers!$A$3:$E$128,2,FALSE)</f>
        <v>Hermans Amber</v>
      </c>
      <c r="D236" s="161"/>
      <c r="E236" s="15"/>
      <c r="F236" s="15"/>
      <c r="G236" s="204" t="str">
        <f>VLOOKUP($G235,Deelnemers!$A$3:$E$128,5,FALSE)</f>
        <v>dame</v>
      </c>
      <c r="H236" s="167"/>
      <c r="I236" s="187" t="s">
        <v>236</v>
      </c>
      <c r="J236" s="161"/>
      <c r="K236" s="161" t="str">
        <f>VLOOKUP($O235,Deelnemers!$A$3:$E$128,2,FALSE)</f>
        <v>Joosten Peter</v>
      </c>
      <c r="L236" s="161"/>
      <c r="M236" s="15"/>
      <c r="N236" s="15"/>
      <c r="O236" s="204" t="str">
        <f>VLOOKUP($O235,Deelnemers!$A$3:$E$128,5,FALSE)</f>
        <v>senior</v>
      </c>
      <c r="P236" s="167"/>
      <c r="Q236" s="187" t="s">
        <v>236</v>
      </c>
      <c r="R236" s="161"/>
      <c r="S236" s="161">
        <f>VLOOKUP($W235,Deelnemers!$A$3:$E$128,2,FALSE)</f>
        <v>0</v>
      </c>
      <c r="T236" s="161"/>
      <c r="U236" s="15"/>
      <c r="V236" s="15"/>
      <c r="W236" s="204">
        <f>VLOOKUP($W235,Deelnemers!$A$3:$E$128,5,FALSE)</f>
        <v>0</v>
      </c>
    </row>
    <row r="237" spans="1:23" ht="12.75">
      <c r="A237" s="155"/>
      <c r="B237" s="15"/>
      <c r="C237" s="15"/>
      <c r="D237" s="15"/>
      <c r="E237" s="15"/>
      <c r="F237" s="15"/>
      <c r="G237" s="156"/>
      <c r="H237" s="56"/>
      <c r="I237" s="155"/>
      <c r="J237" s="15"/>
      <c r="K237" s="15"/>
      <c r="L237" s="15"/>
      <c r="M237" s="15"/>
      <c r="N237" s="15"/>
      <c r="O237" s="156"/>
      <c r="P237" s="56"/>
      <c r="Q237" s="155"/>
      <c r="R237" s="15"/>
      <c r="S237" s="15"/>
      <c r="T237" s="15"/>
      <c r="U237" s="15"/>
      <c r="V237" s="15"/>
      <c r="W237" s="156"/>
    </row>
    <row r="238" spans="1:23" ht="17.25" customHeight="1">
      <c r="A238" s="187" t="s">
        <v>237</v>
      </c>
      <c r="B238" s="161"/>
      <c r="C238" s="161" t="str">
        <f>VLOOKUP($G235,Deelnemers!$A$3:$E$128,4,FALSE)</f>
        <v>VTE Ekeren A</v>
      </c>
      <c r="D238" s="161"/>
      <c r="E238" s="15"/>
      <c r="F238" s="15"/>
      <c r="G238" s="192" t="str">
        <f>VLOOKUP($G235,Deelnemers!$A$3:$E$128,3,FALSE)</f>
        <v>T10</v>
      </c>
      <c r="H238" s="56"/>
      <c r="I238" s="187" t="s">
        <v>237</v>
      </c>
      <c r="J238" s="161"/>
      <c r="K238" s="161" t="str">
        <f>VLOOKUP($O235,Deelnemers!$A$3:$E$128,4,FALSE)</f>
        <v>VTE Ekeren </v>
      </c>
      <c r="L238" s="161"/>
      <c r="M238" s="15"/>
      <c r="N238" s="15"/>
      <c r="O238" s="192">
        <f>VLOOKUP($O235,Deelnemers!$A$3:$E$128,3,FALSE)</f>
        <v>0</v>
      </c>
      <c r="P238" s="56"/>
      <c r="Q238" s="187" t="s">
        <v>237</v>
      </c>
      <c r="R238" s="161"/>
      <c r="S238" s="161">
        <f>VLOOKUP($W235,Deelnemers!$A$3:$E$128,4,FALSE)</f>
        <v>0</v>
      </c>
      <c r="T238" s="161"/>
      <c r="U238" s="15"/>
      <c r="V238" s="15"/>
      <c r="W238" s="192">
        <f>VLOOKUP($W235,Deelnemers!$A$3:$E$128,3,FALSE)</f>
        <v>0</v>
      </c>
    </row>
    <row r="239" spans="1:23" ht="12.75">
      <c r="A239" s="155"/>
      <c r="B239" s="15"/>
      <c r="C239" s="15"/>
      <c r="D239" s="15"/>
      <c r="E239" s="15"/>
      <c r="F239" s="15"/>
      <c r="G239" s="156"/>
      <c r="H239" s="56"/>
      <c r="I239" s="155"/>
      <c r="J239" s="15"/>
      <c r="K239" s="15"/>
      <c r="L239" s="15"/>
      <c r="M239" s="15"/>
      <c r="N239" s="15"/>
      <c r="O239" s="156"/>
      <c r="P239" s="56"/>
      <c r="Q239" s="155"/>
      <c r="R239" s="15"/>
      <c r="S239" s="15"/>
      <c r="T239" s="15"/>
      <c r="U239" s="15"/>
      <c r="V239" s="15"/>
      <c r="W239" s="156"/>
    </row>
    <row r="240" spans="1:23" ht="24" customHeight="1">
      <c r="A240" s="188" t="s">
        <v>238</v>
      </c>
      <c r="B240" s="181"/>
      <c r="C240" s="182"/>
      <c r="D240" s="172"/>
      <c r="E240" s="176"/>
      <c r="F240" s="15"/>
      <c r="G240" s="156"/>
      <c r="H240" s="56"/>
      <c r="I240" s="188" t="s">
        <v>238</v>
      </c>
      <c r="J240" s="182"/>
      <c r="K240" s="182"/>
      <c r="L240" s="172"/>
      <c r="M240" s="172"/>
      <c r="N240" s="15"/>
      <c r="O240" s="156"/>
      <c r="P240" s="56"/>
      <c r="Q240" s="188" t="s">
        <v>238</v>
      </c>
      <c r="R240" s="182"/>
      <c r="S240" s="182"/>
      <c r="T240" s="172"/>
      <c r="U240" s="172"/>
      <c r="V240" s="15"/>
      <c r="W240" s="156"/>
    </row>
    <row r="241" spans="1:23" ht="9.75" customHeight="1" thickBot="1">
      <c r="A241" s="157"/>
      <c r="B241" s="48"/>
      <c r="C241" s="48"/>
      <c r="D241" s="48"/>
      <c r="E241" s="48"/>
      <c r="F241" s="48"/>
      <c r="G241" s="158"/>
      <c r="H241" s="56"/>
      <c r="I241" s="157"/>
      <c r="J241" s="48"/>
      <c r="K241" s="48"/>
      <c r="L241" s="48"/>
      <c r="M241" s="48"/>
      <c r="N241" s="48"/>
      <c r="O241" s="158"/>
      <c r="P241" s="56"/>
      <c r="Q241" s="157"/>
      <c r="R241" s="48"/>
      <c r="S241" s="48"/>
      <c r="T241" s="48"/>
      <c r="U241" s="48"/>
      <c r="V241" s="48"/>
      <c r="W241" s="158"/>
    </row>
    <row r="242" spans="1:22" ht="9.75" customHeight="1" thickBo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</row>
    <row r="243" spans="1:23" ht="12.75">
      <c r="A243" s="152"/>
      <c r="B243" s="153"/>
      <c r="C243" s="153"/>
      <c r="D243" s="153"/>
      <c r="E243" s="153"/>
      <c r="F243" s="153"/>
      <c r="G243" s="154"/>
      <c r="H243" s="56"/>
      <c r="I243" s="152"/>
      <c r="J243" s="153"/>
      <c r="K243" s="153"/>
      <c r="L243" s="153"/>
      <c r="M243" s="153"/>
      <c r="N243" s="153"/>
      <c r="O243" s="154"/>
      <c r="P243" s="56"/>
      <c r="Q243" s="152"/>
      <c r="R243" s="153"/>
      <c r="S243" s="153"/>
      <c r="T243" s="153"/>
      <c r="U243" s="153"/>
      <c r="V243" s="153"/>
      <c r="W243" s="154"/>
    </row>
    <row r="244" spans="1:23" ht="22.5">
      <c r="A244" s="168" t="s">
        <v>255</v>
      </c>
      <c r="B244" s="159"/>
      <c r="C244" s="159"/>
      <c r="D244" s="159"/>
      <c r="E244" s="15"/>
      <c r="F244" s="15"/>
      <c r="G244" s="156"/>
      <c r="H244" s="56"/>
      <c r="I244" s="168" t="s">
        <v>255</v>
      </c>
      <c r="J244" s="159"/>
      <c r="K244" s="159"/>
      <c r="L244" s="159"/>
      <c r="M244" s="15"/>
      <c r="N244" s="15"/>
      <c r="O244" s="156"/>
      <c r="P244" s="56"/>
      <c r="Q244" s="168" t="s">
        <v>255</v>
      </c>
      <c r="R244" s="159"/>
      <c r="S244" s="159"/>
      <c r="T244" s="159"/>
      <c r="U244" s="15"/>
      <c r="V244" s="15"/>
      <c r="W244" s="156"/>
    </row>
    <row r="245" spans="1:23" ht="12.75">
      <c r="A245" s="155"/>
      <c r="B245" s="15"/>
      <c r="C245" s="15"/>
      <c r="D245" s="15"/>
      <c r="E245" s="15"/>
      <c r="F245" s="15"/>
      <c r="G245" s="156"/>
      <c r="H245" s="56"/>
      <c r="I245" s="155"/>
      <c r="J245" s="15"/>
      <c r="K245" s="15"/>
      <c r="L245" s="15"/>
      <c r="M245" s="15"/>
      <c r="N245" s="15"/>
      <c r="O245" s="156"/>
      <c r="P245" s="56"/>
      <c r="Q245" s="155"/>
      <c r="R245" s="15"/>
      <c r="S245" s="15"/>
      <c r="T245" s="15"/>
      <c r="U245" s="15"/>
      <c r="V245" s="15"/>
      <c r="W245" s="156"/>
    </row>
    <row r="246" spans="1:23" ht="26.25" customHeight="1">
      <c r="A246" s="177" t="e">
        <f>#REF!</f>
        <v>#REF!</v>
      </c>
      <c r="B246" s="190" t="str">
        <f>VLOOKUP($G246,Deelnemers!$A$3:$G350,7,FALSE)</f>
        <v>*</v>
      </c>
      <c r="C246" s="15"/>
      <c r="D246" s="15"/>
      <c r="E246" s="164"/>
      <c r="F246" s="165" t="s">
        <v>189</v>
      </c>
      <c r="G246" s="163">
        <v>67</v>
      </c>
      <c r="H246" s="166"/>
      <c r="I246" s="178"/>
      <c r="J246" s="190" t="str">
        <f>VLOOKUP($O246,Deelnemers!$A$3:$G350,7,FALSE)</f>
        <v>*</v>
      </c>
      <c r="K246" s="15"/>
      <c r="L246" s="15"/>
      <c r="M246" s="164"/>
      <c r="N246" s="165" t="s">
        <v>189</v>
      </c>
      <c r="O246" s="163">
        <v>68</v>
      </c>
      <c r="P246" s="166"/>
      <c r="Q246" s="177" t="e">
        <f>#REF!</f>
        <v>#REF!</v>
      </c>
      <c r="R246" s="190" t="str">
        <f>VLOOKUP($W246,Deelnemers!$A$3:$G350,7,FALSE)</f>
        <v>*</v>
      </c>
      <c r="S246" s="15"/>
      <c r="T246" s="15"/>
      <c r="U246" s="164"/>
      <c r="V246" s="165" t="s">
        <v>189</v>
      </c>
      <c r="W246" s="163">
        <v>69</v>
      </c>
    </row>
    <row r="247" spans="1:23" ht="18.75" customHeight="1">
      <c r="A247" s="187" t="s">
        <v>236</v>
      </c>
      <c r="B247" s="161"/>
      <c r="C247" s="161">
        <f>VLOOKUP($G246,Deelnemers!$A$3:$E$128,2,FALSE)</f>
        <v>0</v>
      </c>
      <c r="D247" s="161"/>
      <c r="E247" s="15"/>
      <c r="F247" s="15"/>
      <c r="G247" s="204">
        <f>VLOOKUP($G246,Deelnemers!$A$3:$E$128,5,FALSE)</f>
        <v>0</v>
      </c>
      <c r="H247" s="167"/>
      <c r="I247" s="187" t="s">
        <v>236</v>
      </c>
      <c r="J247" s="161"/>
      <c r="K247" s="161">
        <f>VLOOKUP($O246,Deelnemers!$A$3:$E$128,2,FALSE)</f>
        <v>0</v>
      </c>
      <c r="L247" s="161"/>
      <c r="M247" s="15"/>
      <c r="N247" s="15"/>
      <c r="O247" s="204">
        <f>VLOOKUP($O246,Deelnemers!$A$3:$E$128,5,FALSE)</f>
        <v>0</v>
      </c>
      <c r="P247" s="167"/>
      <c r="Q247" s="187" t="s">
        <v>236</v>
      </c>
      <c r="R247" s="161"/>
      <c r="S247" s="161">
        <f>VLOOKUP($W246,Deelnemers!$A$3:$E$128,2,FALSE)</f>
        <v>0</v>
      </c>
      <c r="T247" s="161"/>
      <c r="U247" s="15"/>
      <c r="V247" s="15"/>
      <c r="W247" s="204">
        <f>VLOOKUP($W246,Deelnemers!$A$3:$E$128,5,FALSE)</f>
        <v>0</v>
      </c>
    </row>
    <row r="248" spans="1:23" ht="12.75">
      <c r="A248" s="155"/>
      <c r="B248" s="15"/>
      <c r="C248" s="15"/>
      <c r="D248" s="15"/>
      <c r="E248" s="15"/>
      <c r="F248" s="15"/>
      <c r="G248" s="156"/>
      <c r="H248" s="56"/>
      <c r="I248" s="155"/>
      <c r="J248" s="15"/>
      <c r="K248" s="15"/>
      <c r="L248" s="15"/>
      <c r="M248" s="15"/>
      <c r="N248" s="15"/>
      <c r="O248" s="156"/>
      <c r="P248" s="56"/>
      <c r="Q248" s="155"/>
      <c r="R248" s="15"/>
      <c r="S248" s="15"/>
      <c r="T248" s="15"/>
      <c r="U248" s="15"/>
      <c r="V248" s="15"/>
      <c r="W248" s="156"/>
    </row>
    <row r="249" spans="1:23" ht="17.25" customHeight="1">
      <c r="A249" s="187" t="s">
        <v>237</v>
      </c>
      <c r="B249" s="161"/>
      <c r="C249" s="161">
        <f>VLOOKUP($G246,Deelnemers!$A$3:$E$128,4,FALSE)</f>
        <v>0</v>
      </c>
      <c r="D249" s="161"/>
      <c r="E249" s="15"/>
      <c r="F249" s="15"/>
      <c r="G249" s="192">
        <f>VLOOKUP($G246,Deelnemers!$A$3:$E$128,3,FALSE)</f>
        <v>0</v>
      </c>
      <c r="H249" s="56"/>
      <c r="I249" s="187" t="s">
        <v>237</v>
      </c>
      <c r="J249" s="161"/>
      <c r="K249" s="161">
        <f>VLOOKUP($O246,Deelnemers!$A$3:$E$128,4,FALSE)</f>
        <v>0</v>
      </c>
      <c r="L249" s="161"/>
      <c r="M249" s="15"/>
      <c r="N249" s="15"/>
      <c r="O249" s="192">
        <f>VLOOKUP($O246,Deelnemers!$A$3:$E$128,3,FALSE)</f>
        <v>0</v>
      </c>
      <c r="P249" s="56"/>
      <c r="Q249" s="187" t="s">
        <v>237</v>
      </c>
      <c r="R249" s="161"/>
      <c r="S249" s="161">
        <f>VLOOKUP($W246,Deelnemers!$A$3:$E$128,4,FALSE)</f>
        <v>0</v>
      </c>
      <c r="T249" s="161"/>
      <c r="U249" s="15"/>
      <c r="V249" s="15"/>
      <c r="W249" s="192">
        <f>VLOOKUP($W246,Deelnemers!$A$3:$E$128,3,FALSE)</f>
        <v>0</v>
      </c>
    </row>
    <row r="250" spans="1:23" ht="12.75">
      <c r="A250" s="155"/>
      <c r="B250" s="15"/>
      <c r="C250" s="15"/>
      <c r="D250" s="15"/>
      <c r="E250" s="15"/>
      <c r="F250" s="15"/>
      <c r="G250" s="156"/>
      <c r="H250" s="56"/>
      <c r="I250" s="155"/>
      <c r="J250" s="15"/>
      <c r="K250" s="15"/>
      <c r="L250" s="15"/>
      <c r="M250" s="15"/>
      <c r="N250" s="15"/>
      <c r="O250" s="156"/>
      <c r="P250" s="56"/>
      <c r="Q250" s="155"/>
      <c r="R250" s="15"/>
      <c r="S250" s="15"/>
      <c r="T250" s="15"/>
      <c r="U250" s="15"/>
      <c r="V250" s="15"/>
      <c r="W250" s="156"/>
    </row>
    <row r="251" spans="1:23" ht="24" customHeight="1">
      <c r="A251" s="188" t="s">
        <v>238</v>
      </c>
      <c r="B251" s="181"/>
      <c r="C251" s="182"/>
      <c r="D251" s="172"/>
      <c r="E251" s="176"/>
      <c r="F251" s="15"/>
      <c r="G251" s="156"/>
      <c r="H251" s="56"/>
      <c r="I251" s="188" t="s">
        <v>238</v>
      </c>
      <c r="J251" s="182"/>
      <c r="K251" s="182"/>
      <c r="L251" s="172"/>
      <c r="M251" s="172"/>
      <c r="N251" s="15"/>
      <c r="O251" s="156"/>
      <c r="P251" s="56"/>
      <c r="Q251" s="188" t="s">
        <v>238</v>
      </c>
      <c r="R251" s="182"/>
      <c r="S251" s="182"/>
      <c r="T251" s="172"/>
      <c r="U251" s="172"/>
      <c r="V251" s="15"/>
      <c r="W251" s="156"/>
    </row>
    <row r="252" spans="1:23" ht="9.75" customHeight="1" thickBot="1">
      <c r="A252" s="157"/>
      <c r="B252" s="48"/>
      <c r="C252" s="48"/>
      <c r="D252" s="48"/>
      <c r="E252" s="48"/>
      <c r="F252" s="48"/>
      <c r="G252" s="158"/>
      <c r="H252" s="56"/>
      <c r="I252" s="157"/>
      <c r="J252" s="48"/>
      <c r="K252" s="48"/>
      <c r="L252" s="48"/>
      <c r="M252" s="48"/>
      <c r="N252" s="48"/>
      <c r="O252" s="158"/>
      <c r="P252" s="56"/>
      <c r="Q252" s="157"/>
      <c r="R252" s="48"/>
      <c r="S252" s="48"/>
      <c r="T252" s="48"/>
      <c r="U252" s="48"/>
      <c r="V252" s="48"/>
      <c r="W252" s="158"/>
    </row>
    <row r="253" spans="8:16" ht="9.75" customHeight="1" thickBot="1">
      <c r="H253" s="171"/>
      <c r="P253" s="171"/>
    </row>
    <row r="254" spans="1:23" ht="12.75">
      <c r="A254" s="152"/>
      <c r="B254" s="153"/>
      <c r="C254" s="153"/>
      <c r="D254" s="153"/>
      <c r="E254" s="153"/>
      <c r="F254" s="153"/>
      <c r="G254" s="154"/>
      <c r="H254" s="56"/>
      <c r="I254" s="152"/>
      <c r="J254" s="153"/>
      <c r="K254" s="153"/>
      <c r="L254" s="153"/>
      <c r="M254" s="153"/>
      <c r="N254" s="153"/>
      <c r="O254" s="154"/>
      <c r="P254" s="56"/>
      <c r="Q254" s="152"/>
      <c r="R254" s="153"/>
      <c r="S254" s="153"/>
      <c r="T254" s="153"/>
      <c r="U254" s="153"/>
      <c r="V254" s="153"/>
      <c r="W254" s="154"/>
    </row>
    <row r="255" spans="1:23" ht="22.5">
      <c r="A255" s="168" t="s">
        <v>255</v>
      </c>
      <c r="B255" s="159"/>
      <c r="C255" s="159"/>
      <c r="D255" s="159"/>
      <c r="E255" s="15"/>
      <c r="F255" s="15"/>
      <c r="G255" s="156"/>
      <c r="H255" s="56"/>
      <c r="I255" s="168" t="s">
        <v>255</v>
      </c>
      <c r="J255" s="159"/>
      <c r="K255" s="159"/>
      <c r="L255" s="159"/>
      <c r="M255" s="15"/>
      <c r="N255" s="15"/>
      <c r="O255" s="156"/>
      <c r="P255" s="56"/>
      <c r="Q255" s="168" t="s">
        <v>255</v>
      </c>
      <c r="R255" s="159"/>
      <c r="S255" s="159"/>
      <c r="T255" s="159"/>
      <c r="U255" s="15"/>
      <c r="V255" s="15"/>
      <c r="W255" s="156"/>
    </row>
    <row r="256" spans="1:23" ht="12.75">
      <c r="A256" s="155"/>
      <c r="B256" s="15"/>
      <c r="C256" s="15"/>
      <c r="D256" s="15"/>
      <c r="E256" s="15"/>
      <c r="F256" s="15"/>
      <c r="G256" s="156"/>
      <c r="H256" s="56"/>
      <c r="I256" s="155"/>
      <c r="J256" s="15"/>
      <c r="K256" s="15"/>
      <c r="L256" s="15"/>
      <c r="M256" s="15"/>
      <c r="N256" s="15"/>
      <c r="O256" s="156"/>
      <c r="P256" s="56"/>
      <c r="Q256" s="155"/>
      <c r="R256" s="15"/>
      <c r="S256" s="15"/>
      <c r="T256" s="15"/>
      <c r="U256" s="15"/>
      <c r="V256" s="15"/>
      <c r="W256" s="156"/>
    </row>
    <row r="257" spans="1:23" ht="26.25" customHeight="1">
      <c r="A257" s="177" t="e">
        <f>#REF!</f>
        <v>#REF!</v>
      </c>
      <c r="B257" s="190" t="str">
        <f>VLOOKUP($G257,Deelnemers!$A$3:$G361,7,FALSE)</f>
        <v>*</v>
      </c>
      <c r="C257" s="15"/>
      <c r="D257" s="15"/>
      <c r="E257" s="164"/>
      <c r="F257" s="165" t="s">
        <v>189</v>
      </c>
      <c r="G257" s="163">
        <v>70</v>
      </c>
      <c r="H257" s="166"/>
      <c r="I257" s="178"/>
      <c r="J257" s="190" t="str">
        <f>VLOOKUP($O257,Deelnemers!$A$3:$G361,7,FALSE)</f>
        <v>*</v>
      </c>
      <c r="K257" s="15"/>
      <c r="L257" s="15"/>
      <c r="M257" s="164"/>
      <c r="N257" s="165" t="s">
        <v>189</v>
      </c>
      <c r="O257" s="163">
        <v>71</v>
      </c>
      <c r="P257" s="166"/>
      <c r="Q257" s="177" t="e">
        <f>#REF!</f>
        <v>#REF!</v>
      </c>
      <c r="R257" s="190" t="str">
        <f>VLOOKUP($W257,Deelnemers!$A$3:$G361,7,FALSE)</f>
        <v>*</v>
      </c>
      <c r="S257" s="15"/>
      <c r="T257" s="15"/>
      <c r="U257" s="164"/>
      <c r="V257" s="165" t="s">
        <v>189</v>
      </c>
      <c r="W257" s="163">
        <v>72</v>
      </c>
    </row>
    <row r="258" spans="1:23" ht="18.75" customHeight="1">
      <c r="A258" s="187" t="s">
        <v>236</v>
      </c>
      <c r="B258" s="161"/>
      <c r="C258" s="161">
        <f>VLOOKUP($G257,Deelnemers!$A$3:$E$128,2,FALSE)</f>
        <v>0</v>
      </c>
      <c r="D258" s="161"/>
      <c r="E258" s="15"/>
      <c r="F258" s="15"/>
      <c r="G258" s="204">
        <f>VLOOKUP($G257,Deelnemers!$A$3:$E$128,5,FALSE)</f>
        <v>0</v>
      </c>
      <c r="H258" s="167"/>
      <c r="I258" s="187" t="s">
        <v>236</v>
      </c>
      <c r="J258" s="161"/>
      <c r="K258" s="161">
        <f>VLOOKUP($O257,Deelnemers!$A$3:$E$128,2,FALSE)</f>
        <v>0</v>
      </c>
      <c r="L258" s="161"/>
      <c r="M258" s="15"/>
      <c r="N258" s="15"/>
      <c r="O258" s="204">
        <f>VLOOKUP($O257,Deelnemers!$A$3:$E$128,5,FALSE)</f>
        <v>0</v>
      </c>
      <c r="P258" s="167"/>
      <c r="Q258" s="187" t="s">
        <v>236</v>
      </c>
      <c r="R258" s="161"/>
      <c r="S258" s="161">
        <f>VLOOKUP($W257,Deelnemers!$A$3:$E$128,2,FALSE)</f>
        <v>0</v>
      </c>
      <c r="T258" s="161"/>
      <c r="U258" s="15"/>
      <c r="V258" s="15"/>
      <c r="W258" s="204">
        <f>VLOOKUP($W257,Deelnemers!$A$3:$E$128,5,FALSE)</f>
        <v>0</v>
      </c>
    </row>
    <row r="259" spans="1:23" ht="12.75">
      <c r="A259" s="155"/>
      <c r="B259" s="15"/>
      <c r="C259" s="15"/>
      <c r="D259" s="15"/>
      <c r="E259" s="15"/>
      <c r="F259" s="15"/>
      <c r="G259" s="156"/>
      <c r="H259" s="56"/>
      <c r="I259" s="155"/>
      <c r="J259" s="15"/>
      <c r="K259" s="15"/>
      <c r="L259" s="15"/>
      <c r="M259" s="15"/>
      <c r="N259" s="15"/>
      <c r="O259" s="156"/>
      <c r="P259" s="56"/>
      <c r="Q259" s="155"/>
      <c r="R259" s="15"/>
      <c r="S259" s="15"/>
      <c r="T259" s="15"/>
      <c r="U259" s="15"/>
      <c r="V259" s="15"/>
      <c r="W259" s="156"/>
    </row>
    <row r="260" spans="1:23" ht="17.25" customHeight="1">
      <c r="A260" s="187" t="s">
        <v>237</v>
      </c>
      <c r="B260" s="161"/>
      <c r="C260" s="161">
        <f>VLOOKUP($G257,Deelnemers!$A$3:$E$128,4,FALSE)</f>
        <v>0</v>
      </c>
      <c r="D260" s="161"/>
      <c r="E260" s="15"/>
      <c r="F260" s="15"/>
      <c r="G260" s="192">
        <f>VLOOKUP($G257,Deelnemers!$A$3:$E$128,3,FALSE)</f>
        <v>0</v>
      </c>
      <c r="H260" s="56"/>
      <c r="I260" s="187" t="s">
        <v>237</v>
      </c>
      <c r="J260" s="161"/>
      <c r="K260" s="161">
        <f>VLOOKUP($O257,Deelnemers!$A$3:$E$128,4,FALSE)</f>
        <v>0</v>
      </c>
      <c r="L260" s="161"/>
      <c r="M260" s="15"/>
      <c r="N260" s="15"/>
      <c r="O260" s="192">
        <f>VLOOKUP($O257,Deelnemers!$A$3:$E$128,3,FALSE)</f>
        <v>0</v>
      </c>
      <c r="P260" s="56"/>
      <c r="Q260" s="187" t="s">
        <v>237</v>
      </c>
      <c r="R260" s="161"/>
      <c r="S260" s="161">
        <f>VLOOKUP($W257,Deelnemers!$A$3:$E$128,4,FALSE)</f>
        <v>0</v>
      </c>
      <c r="T260" s="161"/>
      <c r="U260" s="15"/>
      <c r="V260" s="15"/>
      <c r="W260" s="192">
        <f>VLOOKUP($W257,Deelnemers!$A$3:$E$128,3,FALSE)</f>
        <v>0</v>
      </c>
    </row>
    <row r="261" spans="1:23" ht="12.75">
      <c r="A261" s="155"/>
      <c r="B261" s="15"/>
      <c r="C261" s="15"/>
      <c r="D261" s="15"/>
      <c r="E261" s="15"/>
      <c r="F261" s="15"/>
      <c r="G261" s="156"/>
      <c r="H261" s="56"/>
      <c r="I261" s="155"/>
      <c r="J261" s="15"/>
      <c r="K261" s="15"/>
      <c r="L261" s="15"/>
      <c r="M261" s="15"/>
      <c r="N261" s="15"/>
      <c r="O261" s="156"/>
      <c r="P261" s="56"/>
      <c r="Q261" s="155"/>
      <c r="R261" s="15"/>
      <c r="S261" s="15"/>
      <c r="T261" s="15"/>
      <c r="U261" s="15"/>
      <c r="V261" s="15"/>
      <c r="W261" s="156"/>
    </row>
    <row r="262" spans="1:23" ht="24" customHeight="1">
      <c r="A262" s="188" t="s">
        <v>238</v>
      </c>
      <c r="B262" s="181"/>
      <c r="C262" s="182"/>
      <c r="D262" s="172"/>
      <c r="E262" s="176"/>
      <c r="F262" s="15"/>
      <c r="G262" s="156"/>
      <c r="H262" s="56"/>
      <c r="I262" s="188" t="s">
        <v>238</v>
      </c>
      <c r="J262" s="182"/>
      <c r="K262" s="182"/>
      <c r="L262" s="172"/>
      <c r="M262" s="172"/>
      <c r="N262" s="15"/>
      <c r="O262" s="156"/>
      <c r="P262" s="56"/>
      <c r="Q262" s="188" t="s">
        <v>238</v>
      </c>
      <c r="R262" s="182"/>
      <c r="S262" s="182"/>
      <c r="T262" s="172"/>
      <c r="U262" s="172"/>
      <c r="V262" s="15"/>
      <c r="W262" s="156"/>
    </row>
    <row r="263" spans="1:23" ht="9.75" customHeight="1" thickBot="1">
      <c r="A263" s="157"/>
      <c r="B263" s="48"/>
      <c r="C263" s="48"/>
      <c r="D263" s="48"/>
      <c r="E263" s="48"/>
      <c r="F263" s="48"/>
      <c r="G263" s="158"/>
      <c r="H263" s="56"/>
      <c r="I263" s="157"/>
      <c r="J263" s="48"/>
      <c r="K263" s="48"/>
      <c r="L263" s="48"/>
      <c r="M263" s="48"/>
      <c r="N263" s="48"/>
      <c r="O263" s="158"/>
      <c r="P263" s="56"/>
      <c r="Q263" s="157"/>
      <c r="R263" s="48"/>
      <c r="S263" s="48"/>
      <c r="T263" s="48"/>
      <c r="U263" s="48"/>
      <c r="V263" s="48"/>
      <c r="W263" s="158"/>
    </row>
    <row r="264" ht="9.75" customHeight="1" thickBot="1"/>
    <row r="265" spans="1:23" ht="12.75">
      <c r="A265" s="152"/>
      <c r="B265" s="153"/>
      <c r="C265" s="153"/>
      <c r="D265" s="153"/>
      <c r="E265" s="153"/>
      <c r="F265" s="153"/>
      <c r="G265" s="154"/>
      <c r="H265" s="56"/>
      <c r="I265" s="152"/>
      <c r="J265" s="153"/>
      <c r="K265" s="153"/>
      <c r="L265" s="153"/>
      <c r="M265" s="153"/>
      <c r="N265" s="153"/>
      <c r="O265" s="154"/>
      <c r="P265" s="56"/>
      <c r="Q265" s="152"/>
      <c r="R265" s="153"/>
      <c r="S265" s="153"/>
      <c r="T265" s="153"/>
      <c r="U265" s="153"/>
      <c r="V265" s="153"/>
      <c r="W265" s="154"/>
    </row>
    <row r="266" spans="1:23" ht="22.5">
      <c r="A266" s="168" t="s">
        <v>255</v>
      </c>
      <c r="B266" s="159"/>
      <c r="C266" s="159"/>
      <c r="D266" s="159"/>
      <c r="E266" s="15"/>
      <c r="F266" s="15"/>
      <c r="G266" s="156"/>
      <c r="H266" s="56"/>
      <c r="I266" s="168" t="s">
        <v>255</v>
      </c>
      <c r="J266" s="159"/>
      <c r="K266" s="159"/>
      <c r="L266" s="159"/>
      <c r="M266" s="15"/>
      <c r="N266" s="15"/>
      <c r="O266" s="156"/>
      <c r="P266" s="56"/>
      <c r="Q266" s="168" t="s">
        <v>255</v>
      </c>
      <c r="R266" s="159"/>
      <c r="S266" s="159"/>
      <c r="T266" s="159"/>
      <c r="U266" s="15"/>
      <c r="V266" s="15"/>
      <c r="W266" s="156"/>
    </row>
    <row r="267" spans="1:23" ht="12.75">
      <c r="A267" s="155"/>
      <c r="B267" s="15"/>
      <c r="C267" s="15"/>
      <c r="D267" s="15"/>
      <c r="E267" s="15"/>
      <c r="F267" s="15"/>
      <c r="G267" s="156"/>
      <c r="H267" s="56"/>
      <c r="I267" s="155"/>
      <c r="J267" s="15"/>
      <c r="K267" s="15"/>
      <c r="L267" s="15"/>
      <c r="M267" s="15"/>
      <c r="N267" s="15"/>
      <c r="O267" s="156"/>
      <c r="P267" s="56"/>
      <c r="Q267" s="155"/>
      <c r="R267" s="15"/>
      <c r="S267" s="15"/>
      <c r="T267" s="15"/>
      <c r="U267" s="15"/>
      <c r="V267" s="15"/>
      <c r="W267" s="156"/>
    </row>
    <row r="268" spans="1:23" ht="26.25" customHeight="1">
      <c r="A268" s="177" t="e">
        <f>#REF!</f>
        <v>#REF!</v>
      </c>
      <c r="B268" s="190" t="str">
        <f>VLOOKUP($G268,Deelnemers!$A$3:$G372,7,FALSE)</f>
        <v>*</v>
      </c>
      <c r="C268" s="15"/>
      <c r="D268" s="15"/>
      <c r="E268" s="164"/>
      <c r="F268" s="165" t="s">
        <v>189</v>
      </c>
      <c r="G268" s="163">
        <v>73</v>
      </c>
      <c r="H268" s="166"/>
      <c r="I268" s="178"/>
      <c r="J268" s="190" t="str">
        <f>VLOOKUP($O268,Deelnemers!$A$3:$G372,7,FALSE)</f>
        <v>*</v>
      </c>
      <c r="K268" s="15"/>
      <c r="L268" s="15"/>
      <c r="M268" s="164"/>
      <c r="N268" s="165" t="s">
        <v>189</v>
      </c>
      <c r="O268" s="163">
        <v>74</v>
      </c>
      <c r="P268" s="166"/>
      <c r="Q268" s="177" t="e">
        <f>#REF!</f>
        <v>#REF!</v>
      </c>
      <c r="R268" s="190" t="str">
        <f>VLOOKUP($W268,Deelnemers!$A$3:$G372,7,FALSE)</f>
        <v>*</v>
      </c>
      <c r="S268" s="15"/>
      <c r="T268" s="15"/>
      <c r="U268" s="164"/>
      <c r="V268" s="165" t="s">
        <v>189</v>
      </c>
      <c r="W268" s="163">
        <v>75</v>
      </c>
    </row>
    <row r="269" spans="1:23" ht="18.75" customHeight="1">
      <c r="A269" s="187" t="s">
        <v>236</v>
      </c>
      <c r="B269" s="161"/>
      <c r="C269" s="161">
        <f>VLOOKUP($G268,Deelnemers!$A$3:$E$128,2,FALSE)</f>
        <v>0</v>
      </c>
      <c r="D269" s="161"/>
      <c r="E269" s="15"/>
      <c r="F269" s="15"/>
      <c r="G269" s="204">
        <f>VLOOKUP($G268,Deelnemers!$A$3:$E$128,5,FALSE)</f>
        <v>0</v>
      </c>
      <c r="H269" s="167"/>
      <c r="I269" s="187" t="s">
        <v>236</v>
      </c>
      <c r="J269" s="161"/>
      <c r="K269" s="161">
        <f>VLOOKUP($O268,Deelnemers!$A$3:$E$128,2,FALSE)</f>
        <v>0</v>
      </c>
      <c r="L269" s="161"/>
      <c r="M269" s="15"/>
      <c r="N269" s="15"/>
      <c r="O269" s="204">
        <f>VLOOKUP($O268,Deelnemers!$A$3:$E$128,5,FALSE)</f>
        <v>0</v>
      </c>
      <c r="P269" s="167"/>
      <c r="Q269" s="187" t="s">
        <v>236</v>
      </c>
      <c r="R269" s="161"/>
      <c r="S269" s="161">
        <f>VLOOKUP($W268,Deelnemers!$A$3:$E$128,2,FALSE)</f>
        <v>0</v>
      </c>
      <c r="T269" s="161"/>
      <c r="U269" s="15"/>
      <c r="V269" s="15"/>
      <c r="W269" s="204">
        <f>VLOOKUP($W268,Deelnemers!$A$3:$E$128,5,FALSE)</f>
        <v>0</v>
      </c>
    </row>
    <row r="270" spans="1:23" ht="12.75">
      <c r="A270" s="155"/>
      <c r="B270" s="15"/>
      <c r="C270" s="15"/>
      <c r="D270" s="15"/>
      <c r="E270" s="15"/>
      <c r="F270" s="15"/>
      <c r="G270" s="156"/>
      <c r="H270" s="56"/>
      <c r="I270" s="155"/>
      <c r="J270" s="15"/>
      <c r="K270" s="15"/>
      <c r="L270" s="15"/>
      <c r="M270" s="15"/>
      <c r="N270" s="15"/>
      <c r="O270" s="156"/>
      <c r="P270" s="56"/>
      <c r="Q270" s="155"/>
      <c r="R270" s="15"/>
      <c r="S270" s="15"/>
      <c r="T270" s="15"/>
      <c r="U270" s="15"/>
      <c r="V270" s="15"/>
      <c r="W270" s="156"/>
    </row>
    <row r="271" spans="1:23" ht="17.25" customHeight="1">
      <c r="A271" s="187" t="s">
        <v>237</v>
      </c>
      <c r="B271" s="161"/>
      <c r="C271" s="161">
        <f>VLOOKUP($G268,Deelnemers!$A$3:$E$128,4,FALSE)</f>
        <v>0</v>
      </c>
      <c r="D271" s="161"/>
      <c r="E271" s="15"/>
      <c r="F271" s="15"/>
      <c r="G271" s="192">
        <f>VLOOKUP($G268,Deelnemers!$A$3:$E$128,3,FALSE)</f>
        <v>0</v>
      </c>
      <c r="H271" s="56"/>
      <c r="I271" s="187" t="s">
        <v>237</v>
      </c>
      <c r="J271" s="161"/>
      <c r="K271" s="161">
        <f>VLOOKUP($O268,Deelnemers!$A$3:$E$128,4,FALSE)</f>
        <v>0</v>
      </c>
      <c r="L271" s="161"/>
      <c r="M271" s="15"/>
      <c r="N271" s="15"/>
      <c r="O271" s="192">
        <f>VLOOKUP($O268,Deelnemers!$A$3:$E$128,3,FALSE)</f>
        <v>0</v>
      </c>
      <c r="P271" s="56"/>
      <c r="Q271" s="187" t="s">
        <v>237</v>
      </c>
      <c r="R271" s="161"/>
      <c r="S271" s="161">
        <f>VLOOKUP($W268,Deelnemers!$A$3:$E$128,4,FALSE)</f>
        <v>0</v>
      </c>
      <c r="T271" s="161"/>
      <c r="U271" s="15"/>
      <c r="V271" s="15"/>
      <c r="W271" s="192">
        <f>VLOOKUP($W268,Deelnemers!$A$3:$E$128,3,FALSE)</f>
        <v>0</v>
      </c>
    </row>
    <row r="272" spans="1:23" ht="12.75">
      <c r="A272" s="155"/>
      <c r="B272" s="15"/>
      <c r="C272" s="15"/>
      <c r="D272" s="15"/>
      <c r="E272" s="15"/>
      <c r="F272" s="15"/>
      <c r="G272" s="156"/>
      <c r="H272" s="56"/>
      <c r="I272" s="155"/>
      <c r="J272" s="15"/>
      <c r="K272" s="15"/>
      <c r="L272" s="15"/>
      <c r="M272" s="15"/>
      <c r="N272" s="15"/>
      <c r="O272" s="156"/>
      <c r="P272" s="56"/>
      <c r="Q272" s="155"/>
      <c r="R272" s="15"/>
      <c r="S272" s="15"/>
      <c r="T272" s="15"/>
      <c r="U272" s="15"/>
      <c r="V272" s="15"/>
      <c r="W272" s="156"/>
    </row>
    <row r="273" spans="1:23" ht="24" customHeight="1">
      <c r="A273" s="188" t="s">
        <v>238</v>
      </c>
      <c r="B273" s="181"/>
      <c r="C273" s="182"/>
      <c r="D273" s="172"/>
      <c r="E273" s="176"/>
      <c r="F273" s="15"/>
      <c r="G273" s="156"/>
      <c r="H273" s="56"/>
      <c r="I273" s="188" t="s">
        <v>238</v>
      </c>
      <c r="J273" s="182"/>
      <c r="K273" s="182"/>
      <c r="L273" s="172"/>
      <c r="M273" s="172"/>
      <c r="N273" s="15"/>
      <c r="O273" s="156"/>
      <c r="P273" s="56"/>
      <c r="Q273" s="188" t="s">
        <v>238</v>
      </c>
      <c r="R273" s="182"/>
      <c r="S273" s="182"/>
      <c r="T273" s="172"/>
      <c r="U273" s="172"/>
      <c r="V273" s="15"/>
      <c r="W273" s="156"/>
    </row>
    <row r="274" spans="1:23" ht="9.75" customHeight="1" thickBot="1">
      <c r="A274" s="157"/>
      <c r="B274" s="48"/>
      <c r="C274" s="48"/>
      <c r="D274" s="48"/>
      <c r="E274" s="48"/>
      <c r="F274" s="48"/>
      <c r="G274" s="158"/>
      <c r="H274" s="56"/>
      <c r="I274" s="157"/>
      <c r="J274" s="48"/>
      <c r="K274" s="48"/>
      <c r="L274" s="48"/>
      <c r="M274" s="48"/>
      <c r="N274" s="48"/>
      <c r="O274" s="158"/>
      <c r="P274" s="56"/>
      <c r="Q274" s="157"/>
      <c r="R274" s="48"/>
      <c r="S274" s="48"/>
      <c r="T274" s="48"/>
      <c r="U274" s="48"/>
      <c r="V274" s="48"/>
      <c r="W274" s="158"/>
    </row>
    <row r="275" spans="8:16" ht="9.75" customHeight="1" thickBot="1">
      <c r="H275" s="171"/>
      <c r="P275" s="171"/>
    </row>
    <row r="276" spans="1:23" ht="12.75">
      <c r="A276" s="152"/>
      <c r="B276" s="153"/>
      <c r="C276" s="153"/>
      <c r="D276" s="153"/>
      <c r="E276" s="153"/>
      <c r="F276" s="153"/>
      <c r="G276" s="154"/>
      <c r="H276" s="56"/>
      <c r="I276" s="152"/>
      <c r="J276" s="153"/>
      <c r="K276" s="153"/>
      <c r="L276" s="153"/>
      <c r="M276" s="153"/>
      <c r="N276" s="153"/>
      <c r="O276" s="154"/>
      <c r="P276" s="56"/>
      <c r="Q276" s="152"/>
      <c r="R276" s="153"/>
      <c r="S276" s="153"/>
      <c r="T276" s="153"/>
      <c r="U276" s="153"/>
      <c r="V276" s="153"/>
      <c r="W276" s="154"/>
    </row>
    <row r="277" spans="1:23" ht="22.5">
      <c r="A277" s="168" t="s">
        <v>255</v>
      </c>
      <c r="B277" s="159"/>
      <c r="C277" s="159"/>
      <c r="D277" s="159"/>
      <c r="E277" s="15"/>
      <c r="F277" s="15"/>
      <c r="G277" s="156"/>
      <c r="H277" s="56"/>
      <c r="I277" s="168" t="s">
        <v>255</v>
      </c>
      <c r="J277" s="159"/>
      <c r="K277" s="159"/>
      <c r="L277" s="159"/>
      <c r="M277" s="15"/>
      <c r="N277" s="15"/>
      <c r="O277" s="156"/>
      <c r="P277" s="56"/>
      <c r="Q277" s="168" t="s">
        <v>255</v>
      </c>
      <c r="R277" s="159"/>
      <c r="S277" s="159"/>
      <c r="T277" s="159"/>
      <c r="U277" s="15"/>
      <c r="V277" s="15"/>
      <c r="W277" s="156"/>
    </row>
    <row r="278" spans="1:23" ht="12.75">
      <c r="A278" s="155"/>
      <c r="B278" s="15"/>
      <c r="C278" s="15"/>
      <c r="D278" s="15"/>
      <c r="E278" s="15"/>
      <c r="F278" s="15"/>
      <c r="G278" s="156"/>
      <c r="H278" s="56"/>
      <c r="I278" s="155"/>
      <c r="J278" s="15"/>
      <c r="K278" s="15"/>
      <c r="L278" s="15"/>
      <c r="M278" s="15"/>
      <c r="N278" s="15"/>
      <c r="O278" s="156"/>
      <c r="P278" s="56"/>
      <c r="Q278" s="155"/>
      <c r="R278" s="15"/>
      <c r="S278" s="15"/>
      <c r="T278" s="15"/>
      <c r="U278" s="15"/>
      <c r="V278" s="15"/>
      <c r="W278" s="156"/>
    </row>
    <row r="279" spans="1:23" ht="26.25" customHeight="1">
      <c r="A279" s="177" t="e">
        <f>#REF!</f>
        <v>#REF!</v>
      </c>
      <c r="B279" s="190" t="str">
        <f>VLOOKUP($G279,Deelnemers!$A$3:$G383,7,FALSE)</f>
        <v>*</v>
      </c>
      <c r="C279" s="15"/>
      <c r="D279" s="15"/>
      <c r="E279" s="164"/>
      <c r="F279" s="165" t="s">
        <v>189</v>
      </c>
      <c r="G279" s="163">
        <v>76</v>
      </c>
      <c r="H279" s="166"/>
      <c r="I279" s="178"/>
      <c r="J279" s="190" t="str">
        <f>VLOOKUP($O279,Deelnemers!$A$3:$G383,7,FALSE)</f>
        <v>*</v>
      </c>
      <c r="K279" s="15"/>
      <c r="L279" s="15"/>
      <c r="M279" s="164"/>
      <c r="N279" s="165" t="s">
        <v>189</v>
      </c>
      <c r="O279" s="163">
        <v>77</v>
      </c>
      <c r="P279" s="166"/>
      <c r="Q279" s="177" t="e">
        <f>#REF!</f>
        <v>#REF!</v>
      </c>
      <c r="R279" s="190" t="str">
        <f>VLOOKUP($W279,Deelnemers!$A$3:$G383,7,FALSE)</f>
        <v>*</v>
      </c>
      <c r="S279" s="15"/>
      <c r="T279" s="15"/>
      <c r="U279" s="164"/>
      <c r="V279" s="165" t="s">
        <v>189</v>
      </c>
      <c r="W279" s="163">
        <v>78</v>
      </c>
    </row>
    <row r="280" spans="1:23" ht="18.75" customHeight="1">
      <c r="A280" s="187" t="s">
        <v>236</v>
      </c>
      <c r="B280" s="161"/>
      <c r="C280" s="161">
        <f>VLOOKUP($G279,Deelnemers!$A$3:$E$128,2,FALSE)</f>
        <v>0</v>
      </c>
      <c r="D280" s="161"/>
      <c r="E280" s="15"/>
      <c r="F280" s="15"/>
      <c r="G280" s="204">
        <f>VLOOKUP($G279,Deelnemers!$A$3:$E$128,5,FALSE)</f>
        <v>0</v>
      </c>
      <c r="H280" s="167"/>
      <c r="I280" s="187" t="s">
        <v>236</v>
      </c>
      <c r="J280" s="161"/>
      <c r="K280" s="161">
        <f>VLOOKUP($O279,Deelnemers!$A$3:$E$128,2,FALSE)</f>
        <v>0</v>
      </c>
      <c r="L280" s="161"/>
      <c r="M280" s="15"/>
      <c r="N280" s="15"/>
      <c r="O280" s="204">
        <f>VLOOKUP($O279,Deelnemers!$A$3:$E$128,5,FALSE)</f>
        <v>0</v>
      </c>
      <c r="P280" s="167"/>
      <c r="Q280" s="187" t="s">
        <v>236</v>
      </c>
      <c r="R280" s="161"/>
      <c r="S280" s="161">
        <f>VLOOKUP($W279,Deelnemers!$A$3:$E$128,2,FALSE)</f>
        <v>0</v>
      </c>
      <c r="T280" s="161"/>
      <c r="U280" s="15"/>
      <c r="V280" s="15"/>
      <c r="W280" s="204">
        <f>VLOOKUP($W279,Deelnemers!$A$3:$E$128,5,FALSE)</f>
        <v>0</v>
      </c>
    </row>
    <row r="281" spans="1:23" ht="12.75">
      <c r="A281" s="155"/>
      <c r="B281" s="15"/>
      <c r="C281" s="15"/>
      <c r="D281" s="15"/>
      <c r="E281" s="15"/>
      <c r="F281" s="15"/>
      <c r="G281" s="156"/>
      <c r="H281" s="56"/>
      <c r="I281" s="155"/>
      <c r="J281" s="15"/>
      <c r="K281" s="15"/>
      <c r="L281" s="15"/>
      <c r="M281" s="15"/>
      <c r="N281" s="15"/>
      <c r="O281" s="156"/>
      <c r="P281" s="56"/>
      <c r="Q281" s="155"/>
      <c r="R281" s="15"/>
      <c r="S281" s="15"/>
      <c r="T281" s="15"/>
      <c r="U281" s="15"/>
      <c r="V281" s="15"/>
      <c r="W281" s="156"/>
    </row>
    <row r="282" spans="1:23" ht="17.25" customHeight="1">
      <c r="A282" s="187" t="s">
        <v>237</v>
      </c>
      <c r="B282" s="161"/>
      <c r="C282" s="161">
        <f>VLOOKUP($G279,Deelnemers!$A$3:$E$128,4,FALSE)</f>
        <v>0</v>
      </c>
      <c r="D282" s="161"/>
      <c r="E282" s="15"/>
      <c r="F282" s="15"/>
      <c r="G282" s="192">
        <f>VLOOKUP($G279,Deelnemers!$A$3:$E$128,3,FALSE)</f>
        <v>0</v>
      </c>
      <c r="H282" s="56"/>
      <c r="I282" s="187" t="s">
        <v>237</v>
      </c>
      <c r="J282" s="161"/>
      <c r="K282" s="161">
        <f>VLOOKUP($O279,Deelnemers!$A$3:$E$128,4,FALSE)</f>
        <v>0</v>
      </c>
      <c r="L282" s="161"/>
      <c r="M282" s="15"/>
      <c r="N282" s="15"/>
      <c r="O282" s="192">
        <f>VLOOKUP($O279,Deelnemers!$A$3:$E$128,3,FALSE)</f>
        <v>0</v>
      </c>
      <c r="P282" s="56"/>
      <c r="Q282" s="187" t="s">
        <v>237</v>
      </c>
      <c r="R282" s="161"/>
      <c r="S282" s="161">
        <f>VLOOKUP($W279,Deelnemers!$A$3:$E$128,4,FALSE)</f>
        <v>0</v>
      </c>
      <c r="T282" s="161"/>
      <c r="U282" s="15"/>
      <c r="V282" s="15"/>
      <c r="W282" s="192">
        <f>VLOOKUP($W279,Deelnemers!$A$3:$E$128,3,FALSE)</f>
        <v>0</v>
      </c>
    </row>
    <row r="283" spans="1:23" ht="12.75">
      <c r="A283" s="155"/>
      <c r="B283" s="15"/>
      <c r="C283" s="15"/>
      <c r="D283" s="15"/>
      <c r="E283" s="15"/>
      <c r="F283" s="15"/>
      <c r="G283" s="156"/>
      <c r="H283" s="56"/>
      <c r="I283" s="155"/>
      <c r="J283" s="15"/>
      <c r="K283" s="15"/>
      <c r="L283" s="15"/>
      <c r="M283" s="15"/>
      <c r="N283" s="15"/>
      <c r="O283" s="156"/>
      <c r="P283" s="56"/>
      <c r="Q283" s="155"/>
      <c r="R283" s="15"/>
      <c r="S283" s="15"/>
      <c r="T283" s="15"/>
      <c r="U283" s="15"/>
      <c r="V283" s="15"/>
      <c r="W283" s="156"/>
    </row>
    <row r="284" spans="1:23" ht="24" customHeight="1">
      <c r="A284" s="188" t="s">
        <v>238</v>
      </c>
      <c r="B284" s="181"/>
      <c r="C284" s="182"/>
      <c r="D284" s="172"/>
      <c r="E284" s="176"/>
      <c r="F284" s="15"/>
      <c r="G284" s="156"/>
      <c r="H284" s="56"/>
      <c r="I284" s="188" t="s">
        <v>238</v>
      </c>
      <c r="J284" s="182"/>
      <c r="K284" s="182"/>
      <c r="L284" s="172"/>
      <c r="M284" s="172"/>
      <c r="N284" s="15"/>
      <c r="O284" s="156"/>
      <c r="P284" s="56"/>
      <c r="Q284" s="188" t="s">
        <v>238</v>
      </c>
      <c r="R284" s="182"/>
      <c r="S284" s="182"/>
      <c r="T284" s="172"/>
      <c r="U284" s="172"/>
      <c r="V284" s="15"/>
      <c r="W284" s="156"/>
    </row>
    <row r="285" spans="1:23" ht="9.75" customHeight="1" thickBot="1">
      <c r="A285" s="157"/>
      <c r="B285" s="48"/>
      <c r="C285" s="48"/>
      <c r="D285" s="48"/>
      <c r="E285" s="48"/>
      <c r="F285" s="48"/>
      <c r="G285" s="158"/>
      <c r="H285" s="56"/>
      <c r="I285" s="157"/>
      <c r="J285" s="48"/>
      <c r="K285" s="48"/>
      <c r="L285" s="48"/>
      <c r="M285" s="48"/>
      <c r="N285" s="48"/>
      <c r="O285" s="158"/>
      <c r="P285" s="56"/>
      <c r="Q285" s="157"/>
      <c r="R285" s="48"/>
      <c r="S285" s="48"/>
      <c r="T285" s="48"/>
      <c r="U285" s="48"/>
      <c r="V285" s="48"/>
      <c r="W285" s="158"/>
    </row>
    <row r="286" spans="1:22" ht="9.75" customHeight="1" thickBot="1">
      <c r="A286" s="171"/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</row>
    <row r="287" spans="1:23" ht="12.75">
      <c r="A287" s="152"/>
      <c r="B287" s="153"/>
      <c r="C287" s="153"/>
      <c r="D287" s="153"/>
      <c r="E287" s="153"/>
      <c r="F287" s="153"/>
      <c r="G287" s="154"/>
      <c r="H287" s="56"/>
      <c r="I287" s="152"/>
      <c r="J287" s="153"/>
      <c r="K287" s="153"/>
      <c r="L287" s="153"/>
      <c r="M287" s="153"/>
      <c r="N287" s="153"/>
      <c r="O287" s="154"/>
      <c r="P287" s="56"/>
      <c r="Q287" s="152"/>
      <c r="R287" s="153"/>
      <c r="S287" s="153"/>
      <c r="T287" s="153"/>
      <c r="U287" s="153"/>
      <c r="V287" s="153"/>
      <c r="W287" s="154"/>
    </row>
    <row r="288" spans="1:23" ht="22.5">
      <c r="A288" s="168" t="s">
        <v>255</v>
      </c>
      <c r="B288" s="159"/>
      <c r="C288" s="159"/>
      <c r="D288" s="159"/>
      <c r="E288" s="15"/>
      <c r="F288" s="15"/>
      <c r="G288" s="156"/>
      <c r="H288" s="56"/>
      <c r="I288" s="168" t="s">
        <v>255</v>
      </c>
      <c r="J288" s="159"/>
      <c r="K288" s="159"/>
      <c r="L288" s="159"/>
      <c r="M288" s="15"/>
      <c r="N288" s="15"/>
      <c r="O288" s="156"/>
      <c r="P288" s="56"/>
      <c r="Q288" s="168" t="s">
        <v>255</v>
      </c>
      <c r="R288" s="159"/>
      <c r="S288" s="159"/>
      <c r="T288" s="159"/>
      <c r="U288" s="15"/>
      <c r="V288" s="15"/>
      <c r="W288" s="156"/>
    </row>
    <row r="289" spans="1:23" ht="12.75">
      <c r="A289" s="155"/>
      <c r="B289" s="15"/>
      <c r="C289" s="15"/>
      <c r="D289" s="15"/>
      <c r="E289" s="15"/>
      <c r="F289" s="15"/>
      <c r="G289" s="156"/>
      <c r="H289" s="56"/>
      <c r="I289" s="155"/>
      <c r="J289" s="15"/>
      <c r="K289" s="15"/>
      <c r="L289" s="15"/>
      <c r="M289" s="15"/>
      <c r="N289" s="15"/>
      <c r="O289" s="156"/>
      <c r="P289" s="56"/>
      <c r="Q289" s="155"/>
      <c r="R289" s="15"/>
      <c r="S289" s="15"/>
      <c r="T289" s="15"/>
      <c r="U289" s="15"/>
      <c r="V289" s="15"/>
      <c r="W289" s="156"/>
    </row>
    <row r="290" spans="1:23" ht="26.25" customHeight="1">
      <c r="A290" s="177" t="e">
        <f>#REF!</f>
        <v>#REF!</v>
      </c>
      <c r="B290" s="190" t="str">
        <f>VLOOKUP($G290,Deelnemers!$A$3:$G394,7,FALSE)</f>
        <v>*</v>
      </c>
      <c r="C290" s="15"/>
      <c r="D290" s="15"/>
      <c r="E290" s="164"/>
      <c r="F290" s="165" t="s">
        <v>189</v>
      </c>
      <c r="G290" s="163">
        <v>79</v>
      </c>
      <c r="H290" s="166"/>
      <c r="I290" s="178"/>
      <c r="J290" s="190" t="str">
        <f>VLOOKUP($O290,Deelnemers!$A$3:$G394,7,FALSE)</f>
        <v>*</v>
      </c>
      <c r="K290" s="15"/>
      <c r="L290" s="15"/>
      <c r="M290" s="164"/>
      <c r="N290" s="165" t="s">
        <v>189</v>
      </c>
      <c r="O290" s="163">
        <v>80</v>
      </c>
      <c r="P290" s="166"/>
      <c r="Q290" s="177" t="e">
        <f>#REF!</f>
        <v>#REF!</v>
      </c>
      <c r="R290" s="190" t="str">
        <f>VLOOKUP($W290,Deelnemers!$A$3:$G394,7,FALSE)</f>
        <v>*</v>
      </c>
      <c r="S290" s="15"/>
      <c r="T290" s="15"/>
      <c r="U290" s="164"/>
      <c r="V290" s="165" t="s">
        <v>189</v>
      </c>
      <c r="W290" s="163">
        <v>81</v>
      </c>
    </row>
    <row r="291" spans="1:23" ht="18.75" customHeight="1">
      <c r="A291" s="187" t="s">
        <v>236</v>
      </c>
      <c r="B291" s="161"/>
      <c r="C291" s="161">
        <f>VLOOKUP($G290,Deelnemers!$A$3:$E$128,2,FALSE)</f>
        <v>0</v>
      </c>
      <c r="D291" s="161"/>
      <c r="E291" s="15"/>
      <c r="F291" s="15"/>
      <c r="G291" s="204">
        <f>VLOOKUP($G290,Deelnemers!$A$3:$E$128,5,FALSE)</f>
        <v>0</v>
      </c>
      <c r="H291" s="167"/>
      <c r="I291" s="187" t="s">
        <v>236</v>
      </c>
      <c r="J291" s="161"/>
      <c r="K291" s="161">
        <f>VLOOKUP($O290,Deelnemers!$A$3:$E$128,2,FALSE)</f>
        <v>0</v>
      </c>
      <c r="L291" s="161"/>
      <c r="M291" s="15"/>
      <c r="N291" s="15"/>
      <c r="O291" s="204">
        <f>VLOOKUP($O290,Deelnemers!$A$3:$E$128,5,FALSE)</f>
        <v>0</v>
      </c>
      <c r="P291" s="167"/>
      <c r="Q291" s="187" t="s">
        <v>236</v>
      </c>
      <c r="R291" s="161"/>
      <c r="S291" s="161">
        <f>VLOOKUP($W290,Deelnemers!$A$3:$E$128,2,FALSE)</f>
        <v>0</v>
      </c>
      <c r="T291" s="161"/>
      <c r="U291" s="15"/>
      <c r="V291" s="15"/>
      <c r="W291" s="204">
        <f>VLOOKUP($W290,Deelnemers!$A$3:$E$128,5,FALSE)</f>
        <v>0</v>
      </c>
    </row>
    <row r="292" spans="1:23" ht="12.75">
      <c r="A292" s="155"/>
      <c r="B292" s="15"/>
      <c r="C292" s="15"/>
      <c r="D292" s="15"/>
      <c r="E292" s="15"/>
      <c r="F292" s="15"/>
      <c r="G292" s="156"/>
      <c r="H292" s="56"/>
      <c r="I292" s="155"/>
      <c r="J292" s="15"/>
      <c r="K292" s="15"/>
      <c r="L292" s="15"/>
      <c r="M292" s="15"/>
      <c r="N292" s="15"/>
      <c r="O292" s="156"/>
      <c r="P292" s="56"/>
      <c r="Q292" s="155"/>
      <c r="R292" s="15"/>
      <c r="S292" s="15"/>
      <c r="T292" s="15"/>
      <c r="U292" s="15"/>
      <c r="V292" s="15"/>
      <c r="W292" s="156"/>
    </row>
    <row r="293" spans="1:23" ht="17.25" customHeight="1">
      <c r="A293" s="187" t="s">
        <v>237</v>
      </c>
      <c r="B293" s="161"/>
      <c r="C293" s="161">
        <f>VLOOKUP($G290,Deelnemers!$A$3:$E$128,4,FALSE)</f>
        <v>0</v>
      </c>
      <c r="D293" s="161"/>
      <c r="E293" s="15"/>
      <c r="F293" s="15"/>
      <c r="G293" s="192">
        <f>VLOOKUP($G290,Deelnemers!$A$3:$E$128,3,FALSE)</f>
        <v>0</v>
      </c>
      <c r="H293" s="56"/>
      <c r="I293" s="187" t="s">
        <v>237</v>
      </c>
      <c r="J293" s="161"/>
      <c r="K293" s="161">
        <f>VLOOKUP($O290,Deelnemers!$A$3:$E$128,4,FALSE)</f>
        <v>0</v>
      </c>
      <c r="L293" s="161"/>
      <c r="M293" s="15"/>
      <c r="N293" s="15"/>
      <c r="O293" s="192">
        <f>VLOOKUP($O290,Deelnemers!$A$3:$E$128,3,FALSE)</f>
        <v>0</v>
      </c>
      <c r="P293" s="56"/>
      <c r="Q293" s="187" t="s">
        <v>237</v>
      </c>
      <c r="R293" s="161"/>
      <c r="S293" s="161">
        <f>VLOOKUP($W290,Deelnemers!$A$3:$E$128,4,FALSE)</f>
        <v>0</v>
      </c>
      <c r="T293" s="161"/>
      <c r="U293" s="15"/>
      <c r="V293" s="15"/>
      <c r="W293" s="192">
        <f>VLOOKUP($W290,Deelnemers!$A$3:$E$128,3,FALSE)</f>
        <v>0</v>
      </c>
    </row>
    <row r="294" spans="1:23" ht="12.75">
      <c r="A294" s="155"/>
      <c r="B294" s="15"/>
      <c r="C294" s="15"/>
      <c r="D294" s="15"/>
      <c r="E294" s="15"/>
      <c r="F294" s="15"/>
      <c r="G294" s="156"/>
      <c r="H294" s="56"/>
      <c r="I294" s="155"/>
      <c r="J294" s="15"/>
      <c r="K294" s="15"/>
      <c r="L294" s="15"/>
      <c r="M294" s="15"/>
      <c r="N294" s="15"/>
      <c r="O294" s="156"/>
      <c r="P294" s="56"/>
      <c r="Q294" s="155"/>
      <c r="R294" s="15"/>
      <c r="S294" s="15"/>
      <c r="T294" s="15"/>
      <c r="U294" s="15"/>
      <c r="V294" s="15"/>
      <c r="W294" s="156"/>
    </row>
    <row r="295" spans="1:23" ht="24" customHeight="1">
      <c r="A295" s="188" t="s">
        <v>238</v>
      </c>
      <c r="B295" s="181"/>
      <c r="C295" s="182"/>
      <c r="D295" s="172"/>
      <c r="E295" s="176"/>
      <c r="F295" s="15"/>
      <c r="G295" s="156"/>
      <c r="H295" s="56"/>
      <c r="I295" s="188" t="s">
        <v>238</v>
      </c>
      <c r="J295" s="182"/>
      <c r="K295" s="182"/>
      <c r="L295" s="172"/>
      <c r="M295" s="172"/>
      <c r="N295" s="15"/>
      <c r="O295" s="156"/>
      <c r="P295" s="56"/>
      <c r="Q295" s="188" t="s">
        <v>238</v>
      </c>
      <c r="R295" s="182"/>
      <c r="S295" s="182"/>
      <c r="T295" s="172"/>
      <c r="U295" s="172"/>
      <c r="V295" s="15"/>
      <c r="W295" s="156"/>
    </row>
    <row r="296" spans="1:23" ht="9.75" customHeight="1" thickBot="1">
      <c r="A296" s="157"/>
      <c r="B296" s="48"/>
      <c r="C296" s="48"/>
      <c r="D296" s="48"/>
      <c r="E296" s="48"/>
      <c r="F296" s="48"/>
      <c r="G296" s="158"/>
      <c r="H296" s="56"/>
      <c r="I296" s="157"/>
      <c r="J296" s="48"/>
      <c r="K296" s="48"/>
      <c r="L296" s="48"/>
      <c r="M296" s="48"/>
      <c r="N296" s="48"/>
      <c r="O296" s="158"/>
      <c r="P296" s="56"/>
      <c r="Q296" s="157"/>
      <c r="R296" s="48"/>
      <c r="S296" s="48"/>
      <c r="T296" s="48"/>
      <c r="U296" s="48"/>
      <c r="V296" s="48"/>
      <c r="W296" s="158"/>
    </row>
    <row r="297" spans="8:16" ht="9.75" customHeight="1" thickBot="1">
      <c r="H297" s="171"/>
      <c r="P297" s="171"/>
    </row>
    <row r="298" spans="1:23" ht="12.75">
      <c r="A298" s="152"/>
      <c r="B298" s="153"/>
      <c r="C298" s="153"/>
      <c r="D298" s="153"/>
      <c r="E298" s="153"/>
      <c r="F298" s="153"/>
      <c r="G298" s="154"/>
      <c r="H298" s="56"/>
      <c r="I298" s="152"/>
      <c r="J298" s="153"/>
      <c r="K298" s="153"/>
      <c r="L298" s="153"/>
      <c r="M298" s="153"/>
      <c r="N298" s="153"/>
      <c r="O298" s="154"/>
      <c r="P298" s="56"/>
      <c r="Q298" s="152"/>
      <c r="R298" s="153"/>
      <c r="S298" s="153"/>
      <c r="T298" s="153"/>
      <c r="U298" s="153"/>
      <c r="V298" s="153"/>
      <c r="W298" s="154"/>
    </row>
    <row r="299" spans="1:23" ht="22.5">
      <c r="A299" s="168" t="s">
        <v>255</v>
      </c>
      <c r="B299" s="159"/>
      <c r="C299" s="159"/>
      <c r="D299" s="159"/>
      <c r="E299" s="15"/>
      <c r="F299" s="15"/>
      <c r="G299" s="156"/>
      <c r="H299" s="56"/>
      <c r="I299" s="168" t="s">
        <v>255</v>
      </c>
      <c r="J299" s="159"/>
      <c r="K299" s="159"/>
      <c r="L299" s="159"/>
      <c r="M299" s="15"/>
      <c r="N299" s="15"/>
      <c r="O299" s="156"/>
      <c r="P299" s="56"/>
      <c r="Q299" s="168" t="s">
        <v>255</v>
      </c>
      <c r="R299" s="159"/>
      <c r="S299" s="159"/>
      <c r="T299" s="159"/>
      <c r="U299" s="15"/>
      <c r="V299" s="15"/>
      <c r="W299" s="156"/>
    </row>
    <row r="300" spans="1:23" ht="12.75">
      <c r="A300" s="155"/>
      <c r="B300" s="15"/>
      <c r="C300" s="15"/>
      <c r="D300" s="15"/>
      <c r="E300" s="15"/>
      <c r="F300" s="15"/>
      <c r="G300" s="156"/>
      <c r="H300" s="56"/>
      <c r="I300" s="155"/>
      <c r="J300" s="15"/>
      <c r="K300" s="15"/>
      <c r="L300" s="15"/>
      <c r="M300" s="15"/>
      <c r="N300" s="15"/>
      <c r="O300" s="156"/>
      <c r="P300" s="56"/>
      <c r="Q300" s="155"/>
      <c r="R300" s="15"/>
      <c r="S300" s="15"/>
      <c r="T300" s="15"/>
      <c r="U300" s="15"/>
      <c r="V300" s="15"/>
      <c r="W300" s="156"/>
    </row>
    <row r="301" spans="1:23" ht="26.25" customHeight="1">
      <c r="A301" s="177" t="e">
        <f>#REF!</f>
        <v>#REF!</v>
      </c>
      <c r="B301" s="190" t="str">
        <f>VLOOKUP($G301,Deelnemers!$A$3:$G405,7,FALSE)</f>
        <v>*</v>
      </c>
      <c r="C301" s="15"/>
      <c r="D301" s="15"/>
      <c r="E301" s="164"/>
      <c r="F301" s="165" t="s">
        <v>189</v>
      </c>
      <c r="G301" s="163">
        <v>82</v>
      </c>
      <c r="H301" s="166"/>
      <c r="I301" s="178"/>
      <c r="J301" s="190" t="str">
        <f>VLOOKUP($O301,Deelnemers!$A$3:$G405,7,FALSE)</f>
        <v>*</v>
      </c>
      <c r="K301" s="15"/>
      <c r="L301" s="15"/>
      <c r="M301" s="164"/>
      <c r="N301" s="165" t="s">
        <v>189</v>
      </c>
      <c r="O301" s="163">
        <v>83</v>
      </c>
      <c r="P301" s="166"/>
      <c r="Q301" s="177" t="e">
        <f>#REF!</f>
        <v>#REF!</v>
      </c>
      <c r="R301" s="190" t="str">
        <f>VLOOKUP($W301,Deelnemers!$A$3:$G405,7,FALSE)</f>
        <v>*</v>
      </c>
      <c r="S301" s="15"/>
      <c r="T301" s="15"/>
      <c r="U301" s="164"/>
      <c r="V301" s="165" t="s">
        <v>189</v>
      </c>
      <c r="W301" s="163">
        <v>84</v>
      </c>
    </row>
    <row r="302" spans="1:23" ht="18.75" customHeight="1">
      <c r="A302" s="187" t="s">
        <v>236</v>
      </c>
      <c r="B302" s="161"/>
      <c r="C302" s="161">
        <f>VLOOKUP($G301,Deelnemers!$A$3:$E$128,2,FALSE)</f>
        <v>0</v>
      </c>
      <c r="D302" s="161"/>
      <c r="E302" s="15"/>
      <c r="F302" s="15"/>
      <c r="G302" s="204">
        <f>VLOOKUP($G301,Deelnemers!$A$3:$E$128,5,FALSE)</f>
        <v>0</v>
      </c>
      <c r="H302" s="167"/>
      <c r="I302" s="187" t="s">
        <v>236</v>
      </c>
      <c r="J302" s="161"/>
      <c r="K302" s="161">
        <f>VLOOKUP($O301,Deelnemers!$A$3:$E$128,2,FALSE)</f>
        <v>0</v>
      </c>
      <c r="L302" s="161"/>
      <c r="M302" s="15"/>
      <c r="N302" s="15"/>
      <c r="O302" s="204">
        <f>VLOOKUP($O301,Deelnemers!$A$3:$E$128,5,FALSE)</f>
        <v>0</v>
      </c>
      <c r="P302" s="167"/>
      <c r="Q302" s="187" t="s">
        <v>236</v>
      </c>
      <c r="R302" s="161"/>
      <c r="S302" s="161">
        <f>VLOOKUP($W301,Deelnemers!$A$3:$E$128,2,FALSE)</f>
        <v>0</v>
      </c>
      <c r="T302" s="161"/>
      <c r="U302" s="15"/>
      <c r="V302" s="15"/>
      <c r="W302" s="204">
        <f>VLOOKUP($W301,Deelnemers!$A$3:$E$128,5,FALSE)</f>
        <v>0</v>
      </c>
    </row>
    <row r="303" spans="1:23" ht="12.75">
      <c r="A303" s="155"/>
      <c r="B303" s="15"/>
      <c r="C303" s="15"/>
      <c r="D303" s="15"/>
      <c r="E303" s="15"/>
      <c r="F303" s="15"/>
      <c r="G303" s="156"/>
      <c r="H303" s="56"/>
      <c r="I303" s="155"/>
      <c r="J303" s="15"/>
      <c r="K303" s="15"/>
      <c r="L303" s="15"/>
      <c r="M303" s="15"/>
      <c r="N303" s="15"/>
      <c r="O303" s="156"/>
      <c r="P303" s="56"/>
      <c r="Q303" s="155"/>
      <c r="R303" s="15"/>
      <c r="S303" s="15"/>
      <c r="T303" s="15"/>
      <c r="U303" s="15"/>
      <c r="V303" s="15"/>
      <c r="W303" s="156"/>
    </row>
    <row r="304" spans="1:23" ht="17.25" customHeight="1">
      <c r="A304" s="187" t="s">
        <v>237</v>
      </c>
      <c r="B304" s="161"/>
      <c r="C304" s="161">
        <f>VLOOKUP($G301,Deelnemers!$A$3:$E$128,4,FALSE)</f>
        <v>0</v>
      </c>
      <c r="D304" s="161"/>
      <c r="E304" s="15"/>
      <c r="F304" s="15"/>
      <c r="G304" s="192">
        <f>VLOOKUP($G301,Deelnemers!$A$3:$E$128,3,FALSE)</f>
        <v>0</v>
      </c>
      <c r="H304" s="56"/>
      <c r="I304" s="187" t="s">
        <v>237</v>
      </c>
      <c r="J304" s="161"/>
      <c r="K304" s="161">
        <f>VLOOKUP($O301,Deelnemers!$A$3:$E$128,4,FALSE)</f>
        <v>0</v>
      </c>
      <c r="L304" s="161"/>
      <c r="M304" s="15"/>
      <c r="N304" s="15"/>
      <c r="O304" s="192">
        <f>VLOOKUP($O301,Deelnemers!$A$3:$E$128,3,FALSE)</f>
        <v>0</v>
      </c>
      <c r="P304" s="56"/>
      <c r="Q304" s="187" t="s">
        <v>237</v>
      </c>
      <c r="R304" s="161"/>
      <c r="S304" s="161">
        <f>VLOOKUP($W301,Deelnemers!$A$3:$E$128,4,FALSE)</f>
        <v>0</v>
      </c>
      <c r="T304" s="161"/>
      <c r="U304" s="15"/>
      <c r="V304" s="15"/>
      <c r="W304" s="192">
        <f>VLOOKUP($W301,Deelnemers!$A$3:$E$128,3,FALSE)</f>
        <v>0</v>
      </c>
    </row>
    <row r="305" spans="1:23" ht="12.75">
      <c r="A305" s="155"/>
      <c r="B305" s="15"/>
      <c r="C305" s="15"/>
      <c r="D305" s="15"/>
      <c r="E305" s="15"/>
      <c r="F305" s="15"/>
      <c r="G305" s="156"/>
      <c r="H305" s="56"/>
      <c r="I305" s="155"/>
      <c r="J305" s="15"/>
      <c r="K305" s="15"/>
      <c r="L305" s="15"/>
      <c r="M305" s="15"/>
      <c r="N305" s="15"/>
      <c r="O305" s="156"/>
      <c r="P305" s="56"/>
      <c r="Q305" s="155"/>
      <c r="R305" s="15"/>
      <c r="S305" s="15"/>
      <c r="T305" s="15"/>
      <c r="U305" s="15"/>
      <c r="V305" s="15"/>
      <c r="W305" s="156"/>
    </row>
    <row r="306" spans="1:23" ht="24" customHeight="1">
      <c r="A306" s="188" t="s">
        <v>238</v>
      </c>
      <c r="B306" s="181"/>
      <c r="C306" s="182"/>
      <c r="D306" s="172"/>
      <c r="E306" s="176"/>
      <c r="F306" s="15"/>
      <c r="G306" s="156"/>
      <c r="H306" s="56"/>
      <c r="I306" s="188" t="s">
        <v>238</v>
      </c>
      <c r="J306" s="182"/>
      <c r="K306" s="182"/>
      <c r="L306" s="172"/>
      <c r="M306" s="172"/>
      <c r="N306" s="15"/>
      <c r="O306" s="156"/>
      <c r="P306" s="56"/>
      <c r="Q306" s="188" t="s">
        <v>238</v>
      </c>
      <c r="R306" s="182"/>
      <c r="S306" s="182"/>
      <c r="T306" s="172"/>
      <c r="U306" s="172"/>
      <c r="V306" s="15"/>
      <c r="W306" s="156"/>
    </row>
    <row r="307" spans="1:23" ht="9.75" customHeight="1" thickBot="1">
      <c r="A307" s="157"/>
      <c r="B307" s="48"/>
      <c r="C307" s="48"/>
      <c r="D307" s="48"/>
      <c r="E307" s="48"/>
      <c r="F307" s="48"/>
      <c r="G307" s="158"/>
      <c r="H307" s="56"/>
      <c r="I307" s="157"/>
      <c r="J307" s="48"/>
      <c r="K307" s="48"/>
      <c r="L307" s="48"/>
      <c r="M307" s="48"/>
      <c r="N307" s="48"/>
      <c r="O307" s="158"/>
      <c r="P307" s="56"/>
      <c r="Q307" s="157"/>
      <c r="R307" s="48"/>
      <c r="S307" s="48"/>
      <c r="T307" s="48"/>
      <c r="U307" s="48"/>
      <c r="V307" s="48"/>
      <c r="W307" s="158"/>
    </row>
    <row r="308" spans="1:22" ht="9.75" customHeight="1" thickBot="1">
      <c r="A308" s="171"/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</row>
    <row r="309" spans="1:23" ht="12.75">
      <c r="A309" s="152"/>
      <c r="B309" s="153"/>
      <c r="C309" s="153"/>
      <c r="D309" s="153"/>
      <c r="E309" s="153"/>
      <c r="F309" s="153"/>
      <c r="G309" s="154"/>
      <c r="H309" s="56"/>
      <c r="I309" s="152"/>
      <c r="J309" s="153"/>
      <c r="K309" s="153"/>
      <c r="L309" s="153"/>
      <c r="M309" s="153"/>
      <c r="N309" s="153"/>
      <c r="O309" s="154"/>
      <c r="P309" s="56"/>
      <c r="Q309" s="152"/>
      <c r="R309" s="153"/>
      <c r="S309" s="153"/>
      <c r="T309" s="153"/>
      <c r="U309" s="153"/>
      <c r="V309" s="153"/>
      <c r="W309" s="154"/>
    </row>
    <row r="310" spans="1:23" ht="22.5">
      <c r="A310" s="168" t="s">
        <v>255</v>
      </c>
      <c r="B310" s="159"/>
      <c r="C310" s="159"/>
      <c r="D310" s="159"/>
      <c r="E310" s="15"/>
      <c r="F310" s="15"/>
      <c r="G310" s="156"/>
      <c r="H310" s="56"/>
      <c r="I310" s="168" t="s">
        <v>255</v>
      </c>
      <c r="J310" s="159"/>
      <c r="K310" s="159"/>
      <c r="L310" s="159"/>
      <c r="M310" s="15"/>
      <c r="N310" s="15"/>
      <c r="O310" s="156"/>
      <c r="P310" s="56"/>
      <c r="Q310" s="168" t="s">
        <v>255</v>
      </c>
      <c r="R310" s="159"/>
      <c r="S310" s="159"/>
      <c r="T310" s="159"/>
      <c r="U310" s="15"/>
      <c r="V310" s="15"/>
      <c r="W310" s="156"/>
    </row>
    <row r="311" spans="1:23" ht="12.75">
      <c r="A311" s="155"/>
      <c r="B311" s="15"/>
      <c r="C311" s="15"/>
      <c r="D311" s="15"/>
      <c r="E311" s="15"/>
      <c r="F311" s="15"/>
      <c r="G311" s="156"/>
      <c r="H311" s="56"/>
      <c r="I311" s="155"/>
      <c r="J311" s="15"/>
      <c r="K311" s="15"/>
      <c r="L311" s="15"/>
      <c r="M311" s="15"/>
      <c r="N311" s="15"/>
      <c r="O311" s="156"/>
      <c r="P311" s="56"/>
      <c r="Q311" s="155"/>
      <c r="R311" s="15"/>
      <c r="S311" s="15"/>
      <c r="T311" s="15"/>
      <c r="U311" s="15"/>
      <c r="V311" s="15"/>
      <c r="W311" s="156"/>
    </row>
    <row r="312" spans="1:23" ht="26.25" customHeight="1">
      <c r="A312" s="177" t="e">
        <f>#REF!</f>
        <v>#REF!</v>
      </c>
      <c r="B312" s="190" t="str">
        <f>VLOOKUP($G312,Deelnemers!$A$3:$G416,7,FALSE)</f>
        <v>*</v>
      </c>
      <c r="C312" s="15"/>
      <c r="D312" s="15"/>
      <c r="E312" s="164"/>
      <c r="F312" s="165" t="s">
        <v>189</v>
      </c>
      <c r="G312" s="163">
        <v>85</v>
      </c>
      <c r="H312" s="166"/>
      <c r="I312" s="178"/>
      <c r="J312" s="190" t="str">
        <f>VLOOKUP($O312,Deelnemers!$A$3:$G416,7,FALSE)</f>
        <v>*</v>
      </c>
      <c r="K312" s="15"/>
      <c r="L312" s="15"/>
      <c r="M312" s="164"/>
      <c r="N312" s="165" t="s">
        <v>189</v>
      </c>
      <c r="O312" s="163">
        <v>86</v>
      </c>
      <c r="P312" s="166"/>
      <c r="Q312" s="177" t="e">
        <f>#REF!</f>
        <v>#REF!</v>
      </c>
      <c r="R312" s="190" t="str">
        <f>VLOOKUP($W312,Deelnemers!$A$3:$G416,7,FALSE)</f>
        <v>*</v>
      </c>
      <c r="S312" s="15"/>
      <c r="T312" s="15"/>
      <c r="U312" s="164"/>
      <c r="V312" s="165" t="s">
        <v>189</v>
      </c>
      <c r="W312" s="163">
        <v>87</v>
      </c>
    </row>
    <row r="313" spans="1:23" ht="18.75" customHeight="1">
      <c r="A313" s="187" t="s">
        <v>236</v>
      </c>
      <c r="B313" s="161"/>
      <c r="C313" s="161">
        <f>VLOOKUP($G312,Deelnemers!$A$3:$E$128,2,FALSE)</f>
        <v>0</v>
      </c>
      <c r="D313" s="161"/>
      <c r="E313" s="15"/>
      <c r="F313" s="15"/>
      <c r="G313" s="204">
        <f>VLOOKUP($G312,Deelnemers!$A$3:$E$128,5,FALSE)</f>
        <v>0</v>
      </c>
      <c r="H313" s="167"/>
      <c r="I313" s="187" t="s">
        <v>236</v>
      </c>
      <c r="J313" s="161"/>
      <c r="K313" s="161">
        <f>VLOOKUP($O312,Deelnemers!$A$3:$E$128,2,FALSE)</f>
        <v>0</v>
      </c>
      <c r="L313" s="161"/>
      <c r="M313" s="15"/>
      <c r="N313" s="15"/>
      <c r="O313" s="204">
        <f>VLOOKUP($O312,Deelnemers!$A$3:$E$128,5,FALSE)</f>
        <v>0</v>
      </c>
      <c r="P313" s="167"/>
      <c r="Q313" s="187" t="s">
        <v>236</v>
      </c>
      <c r="R313" s="161"/>
      <c r="S313" s="161">
        <f>VLOOKUP($W312,Deelnemers!$A$3:$E$128,2,FALSE)</f>
        <v>0</v>
      </c>
      <c r="T313" s="161"/>
      <c r="U313" s="15"/>
      <c r="V313" s="15"/>
      <c r="W313" s="204">
        <f>VLOOKUP($W312,Deelnemers!$A$3:$E$128,5,FALSE)</f>
        <v>0</v>
      </c>
    </row>
    <row r="314" spans="1:23" ht="12.75">
      <c r="A314" s="155"/>
      <c r="B314" s="15"/>
      <c r="C314" s="15"/>
      <c r="D314" s="15"/>
      <c r="E314" s="15"/>
      <c r="F314" s="15"/>
      <c r="G314" s="156"/>
      <c r="H314" s="56"/>
      <c r="I314" s="155"/>
      <c r="J314" s="15"/>
      <c r="K314" s="15"/>
      <c r="L314" s="15"/>
      <c r="M314" s="15"/>
      <c r="N314" s="15"/>
      <c r="O314" s="156"/>
      <c r="P314" s="56"/>
      <c r="Q314" s="155"/>
      <c r="R314" s="15"/>
      <c r="S314" s="15"/>
      <c r="T314" s="15"/>
      <c r="U314" s="15"/>
      <c r="V314" s="15"/>
      <c r="W314" s="156"/>
    </row>
    <row r="315" spans="1:23" ht="17.25" customHeight="1">
      <c r="A315" s="187" t="s">
        <v>237</v>
      </c>
      <c r="B315" s="161"/>
      <c r="C315" s="161">
        <f>VLOOKUP($G312,Deelnemers!$A$3:$E$128,4,FALSE)</f>
        <v>0</v>
      </c>
      <c r="D315" s="161"/>
      <c r="E315" s="15"/>
      <c r="F315" s="15"/>
      <c r="G315" s="192">
        <f>VLOOKUP($G312,Deelnemers!$A$3:$E$128,3,FALSE)</f>
        <v>0</v>
      </c>
      <c r="H315" s="56"/>
      <c r="I315" s="187" t="s">
        <v>237</v>
      </c>
      <c r="J315" s="161"/>
      <c r="K315" s="161">
        <f>VLOOKUP($O312,Deelnemers!$A$3:$E$128,4,FALSE)</f>
        <v>0</v>
      </c>
      <c r="L315" s="161"/>
      <c r="M315" s="15"/>
      <c r="N315" s="15"/>
      <c r="O315" s="192">
        <f>VLOOKUP($O312,Deelnemers!$A$3:$E$128,3,FALSE)</f>
        <v>0</v>
      </c>
      <c r="P315" s="56"/>
      <c r="Q315" s="187" t="s">
        <v>237</v>
      </c>
      <c r="R315" s="161"/>
      <c r="S315" s="161">
        <f>VLOOKUP($W312,Deelnemers!$A$3:$E$128,4,FALSE)</f>
        <v>0</v>
      </c>
      <c r="T315" s="161"/>
      <c r="U315" s="15"/>
      <c r="V315" s="15"/>
      <c r="W315" s="192">
        <f>VLOOKUP($W312,Deelnemers!$A$3:$E$128,3,FALSE)</f>
        <v>0</v>
      </c>
    </row>
    <row r="316" spans="1:23" ht="12.75">
      <c r="A316" s="155"/>
      <c r="B316" s="15"/>
      <c r="C316" s="15"/>
      <c r="D316" s="15"/>
      <c r="E316" s="15"/>
      <c r="F316" s="15"/>
      <c r="G316" s="156"/>
      <c r="H316" s="56"/>
      <c r="I316" s="155"/>
      <c r="J316" s="15"/>
      <c r="K316" s="15"/>
      <c r="L316" s="15"/>
      <c r="M316" s="15"/>
      <c r="N316" s="15"/>
      <c r="O316" s="156"/>
      <c r="P316" s="56"/>
      <c r="Q316" s="155"/>
      <c r="R316" s="15"/>
      <c r="S316" s="15"/>
      <c r="T316" s="15"/>
      <c r="U316" s="15"/>
      <c r="V316" s="15"/>
      <c r="W316" s="156"/>
    </row>
    <row r="317" spans="1:23" ht="24" customHeight="1">
      <c r="A317" s="188" t="s">
        <v>238</v>
      </c>
      <c r="B317" s="181"/>
      <c r="C317" s="182"/>
      <c r="D317" s="172"/>
      <c r="E317" s="176"/>
      <c r="F317" s="15"/>
      <c r="G317" s="156"/>
      <c r="H317" s="56"/>
      <c r="I317" s="188" t="s">
        <v>238</v>
      </c>
      <c r="J317" s="182"/>
      <c r="K317" s="182"/>
      <c r="L317" s="172"/>
      <c r="M317" s="172"/>
      <c r="N317" s="15"/>
      <c r="O317" s="156"/>
      <c r="P317" s="56"/>
      <c r="Q317" s="188" t="s">
        <v>238</v>
      </c>
      <c r="R317" s="182"/>
      <c r="S317" s="182"/>
      <c r="T317" s="172"/>
      <c r="U317" s="172"/>
      <c r="V317" s="15"/>
      <c r="W317" s="156"/>
    </row>
    <row r="318" spans="1:23" ht="9.75" customHeight="1" thickBot="1">
      <c r="A318" s="157"/>
      <c r="B318" s="48"/>
      <c r="C318" s="48"/>
      <c r="D318" s="48"/>
      <c r="E318" s="48"/>
      <c r="F318" s="48"/>
      <c r="G318" s="158"/>
      <c r="H318" s="56"/>
      <c r="I318" s="157"/>
      <c r="J318" s="48"/>
      <c r="K318" s="48"/>
      <c r="L318" s="48"/>
      <c r="M318" s="48"/>
      <c r="N318" s="48"/>
      <c r="O318" s="158"/>
      <c r="P318" s="56"/>
      <c r="Q318" s="157"/>
      <c r="R318" s="48"/>
      <c r="S318" s="48"/>
      <c r="T318" s="48"/>
      <c r="U318" s="48"/>
      <c r="V318" s="48"/>
      <c r="W318" s="158"/>
    </row>
    <row r="319" spans="8:16" ht="9.75" customHeight="1" thickBot="1">
      <c r="H319" s="171"/>
      <c r="P319" s="171"/>
    </row>
    <row r="320" spans="1:23" ht="12.75">
      <c r="A320" s="152"/>
      <c r="B320" s="153"/>
      <c r="C320" s="153"/>
      <c r="D320" s="153"/>
      <c r="E320" s="153"/>
      <c r="F320" s="153"/>
      <c r="G320" s="154"/>
      <c r="H320" s="56"/>
      <c r="I320" s="152"/>
      <c r="J320" s="153"/>
      <c r="K320" s="153"/>
      <c r="L320" s="153"/>
      <c r="M320" s="153"/>
      <c r="N320" s="153"/>
      <c r="O320" s="154"/>
      <c r="P320" s="56"/>
      <c r="Q320" s="152"/>
      <c r="R320" s="153"/>
      <c r="S320" s="153"/>
      <c r="T320" s="153"/>
      <c r="U320" s="153"/>
      <c r="V320" s="153"/>
      <c r="W320" s="154"/>
    </row>
    <row r="321" spans="1:23" ht="22.5">
      <c r="A321" s="168" t="s">
        <v>255</v>
      </c>
      <c r="B321" s="159"/>
      <c r="C321" s="159"/>
      <c r="D321" s="159"/>
      <c r="E321" s="15"/>
      <c r="F321" s="15"/>
      <c r="G321" s="156"/>
      <c r="H321" s="56"/>
      <c r="I321" s="168" t="s">
        <v>255</v>
      </c>
      <c r="J321" s="159"/>
      <c r="K321" s="159"/>
      <c r="L321" s="159"/>
      <c r="M321" s="15"/>
      <c r="N321" s="15"/>
      <c r="O321" s="156"/>
      <c r="P321" s="56"/>
      <c r="Q321" s="168" t="s">
        <v>255</v>
      </c>
      <c r="R321" s="159"/>
      <c r="S321" s="159"/>
      <c r="T321" s="159"/>
      <c r="U321" s="15"/>
      <c r="V321" s="15"/>
      <c r="W321" s="156"/>
    </row>
    <row r="322" spans="1:23" ht="12.75">
      <c r="A322" s="155"/>
      <c r="B322" s="15"/>
      <c r="C322" s="15"/>
      <c r="D322" s="15"/>
      <c r="E322" s="15"/>
      <c r="F322" s="15"/>
      <c r="G322" s="156"/>
      <c r="H322" s="56"/>
      <c r="I322" s="155"/>
      <c r="J322" s="15"/>
      <c r="K322" s="15"/>
      <c r="L322" s="15"/>
      <c r="M322" s="15"/>
      <c r="N322" s="15"/>
      <c r="O322" s="156"/>
      <c r="P322" s="56"/>
      <c r="Q322" s="155"/>
      <c r="R322" s="15"/>
      <c r="S322" s="15"/>
      <c r="T322" s="15"/>
      <c r="U322" s="15"/>
      <c r="V322" s="15"/>
      <c r="W322" s="156"/>
    </row>
    <row r="323" spans="1:23" ht="26.25" customHeight="1">
      <c r="A323" s="177" t="e">
        <f>#REF!</f>
        <v>#REF!</v>
      </c>
      <c r="B323" s="190" t="str">
        <f>VLOOKUP($G323,Deelnemers!$A$3:$G427,7,FALSE)</f>
        <v>*</v>
      </c>
      <c r="C323" s="15"/>
      <c r="D323" s="15"/>
      <c r="E323" s="164"/>
      <c r="F323" s="165" t="s">
        <v>189</v>
      </c>
      <c r="G323" s="163">
        <v>88</v>
      </c>
      <c r="H323" s="166"/>
      <c r="I323" s="178"/>
      <c r="J323" s="190" t="str">
        <f>VLOOKUP($O323,Deelnemers!$A$3:$G427,7,FALSE)</f>
        <v>*</v>
      </c>
      <c r="K323" s="15"/>
      <c r="L323" s="15"/>
      <c r="M323" s="164"/>
      <c r="N323" s="165" t="s">
        <v>189</v>
      </c>
      <c r="O323" s="163">
        <v>89</v>
      </c>
      <c r="P323" s="166"/>
      <c r="Q323" s="177" t="e">
        <f>#REF!</f>
        <v>#REF!</v>
      </c>
      <c r="R323" s="190" t="str">
        <f>VLOOKUP($W323,Deelnemers!$A$3:$G427,7,FALSE)</f>
        <v>*</v>
      </c>
      <c r="S323" s="15"/>
      <c r="T323" s="15"/>
      <c r="U323" s="164"/>
      <c r="V323" s="165" t="s">
        <v>189</v>
      </c>
      <c r="W323" s="163">
        <v>90</v>
      </c>
    </row>
    <row r="324" spans="1:23" ht="18.75" customHeight="1">
      <c r="A324" s="187" t="s">
        <v>236</v>
      </c>
      <c r="B324" s="161"/>
      <c r="C324" s="161">
        <f>VLOOKUP($G323,Deelnemers!$A$3:$E$128,2,FALSE)</f>
        <v>0</v>
      </c>
      <c r="D324" s="161"/>
      <c r="E324" s="15"/>
      <c r="F324" s="15"/>
      <c r="G324" s="204">
        <f>VLOOKUP($G323,Deelnemers!$A$3:$E$128,5,FALSE)</f>
        <v>0</v>
      </c>
      <c r="H324" s="167"/>
      <c r="I324" s="187" t="s">
        <v>236</v>
      </c>
      <c r="J324" s="161"/>
      <c r="K324" s="161">
        <f>VLOOKUP($O323,Deelnemers!$A$3:$E$128,2,FALSE)</f>
        <v>0</v>
      </c>
      <c r="L324" s="161"/>
      <c r="M324" s="15"/>
      <c r="N324" s="15"/>
      <c r="O324" s="204">
        <f>VLOOKUP($O323,Deelnemers!$A$3:$E$128,5,FALSE)</f>
        <v>0</v>
      </c>
      <c r="P324" s="167"/>
      <c r="Q324" s="187" t="s">
        <v>236</v>
      </c>
      <c r="R324" s="161"/>
      <c r="S324" s="161">
        <f>VLOOKUP($W323,Deelnemers!$A$3:$E$128,2,FALSE)</f>
        <v>0</v>
      </c>
      <c r="T324" s="161"/>
      <c r="U324" s="15"/>
      <c r="V324" s="15"/>
      <c r="W324" s="204">
        <f>VLOOKUP($W323,Deelnemers!$A$3:$E$128,5,FALSE)</f>
        <v>0</v>
      </c>
    </row>
    <row r="325" spans="1:23" ht="12.75">
      <c r="A325" s="155"/>
      <c r="B325" s="15"/>
      <c r="C325" s="15"/>
      <c r="D325" s="15"/>
      <c r="E325" s="15"/>
      <c r="F325" s="15"/>
      <c r="G325" s="156"/>
      <c r="H325" s="56"/>
      <c r="I325" s="155"/>
      <c r="J325" s="15"/>
      <c r="K325" s="15"/>
      <c r="L325" s="15"/>
      <c r="M325" s="15"/>
      <c r="N325" s="15"/>
      <c r="O325" s="156"/>
      <c r="P325" s="56"/>
      <c r="Q325" s="155"/>
      <c r="R325" s="15"/>
      <c r="S325" s="15"/>
      <c r="T325" s="15"/>
      <c r="U325" s="15"/>
      <c r="V325" s="15"/>
      <c r="W325" s="156"/>
    </row>
    <row r="326" spans="1:23" ht="17.25" customHeight="1">
      <c r="A326" s="187" t="s">
        <v>237</v>
      </c>
      <c r="B326" s="161"/>
      <c r="C326" s="161">
        <f>VLOOKUP($G323,Deelnemers!$A$3:$E$128,4,FALSE)</f>
        <v>0</v>
      </c>
      <c r="D326" s="161"/>
      <c r="E326" s="15"/>
      <c r="F326" s="15"/>
      <c r="G326" s="192">
        <f>VLOOKUP($G323,Deelnemers!$A$3:$E$128,3,FALSE)</f>
        <v>0</v>
      </c>
      <c r="H326" s="56"/>
      <c r="I326" s="187" t="s">
        <v>237</v>
      </c>
      <c r="J326" s="161"/>
      <c r="K326" s="161">
        <f>VLOOKUP($O323,Deelnemers!$A$3:$E$128,4,FALSE)</f>
        <v>0</v>
      </c>
      <c r="L326" s="161"/>
      <c r="M326" s="15"/>
      <c r="N326" s="15"/>
      <c r="O326" s="192">
        <f>VLOOKUP($O323,Deelnemers!$A$3:$E$128,3,FALSE)</f>
        <v>0</v>
      </c>
      <c r="P326" s="56"/>
      <c r="Q326" s="187" t="s">
        <v>237</v>
      </c>
      <c r="R326" s="161"/>
      <c r="S326" s="161">
        <f>VLOOKUP($W323,Deelnemers!$A$3:$E$128,4,FALSE)</f>
        <v>0</v>
      </c>
      <c r="T326" s="161"/>
      <c r="U326" s="15"/>
      <c r="V326" s="15"/>
      <c r="W326" s="192">
        <f>VLOOKUP($W323,Deelnemers!$A$3:$E$128,3,FALSE)</f>
        <v>0</v>
      </c>
    </row>
    <row r="327" spans="1:23" ht="12.75">
      <c r="A327" s="155"/>
      <c r="B327" s="15"/>
      <c r="C327" s="15"/>
      <c r="D327" s="15"/>
      <c r="E327" s="15"/>
      <c r="F327" s="15"/>
      <c r="G327" s="156"/>
      <c r="H327" s="56"/>
      <c r="I327" s="155"/>
      <c r="J327" s="15"/>
      <c r="K327" s="15"/>
      <c r="L327" s="15"/>
      <c r="M327" s="15"/>
      <c r="N327" s="15"/>
      <c r="O327" s="156"/>
      <c r="P327" s="56"/>
      <c r="Q327" s="155"/>
      <c r="R327" s="15"/>
      <c r="S327" s="15"/>
      <c r="T327" s="15"/>
      <c r="U327" s="15"/>
      <c r="V327" s="15"/>
      <c r="W327" s="156"/>
    </row>
    <row r="328" spans="1:23" ht="24" customHeight="1">
      <c r="A328" s="188" t="s">
        <v>238</v>
      </c>
      <c r="B328" s="181"/>
      <c r="C328" s="182"/>
      <c r="D328" s="172"/>
      <c r="E328" s="176"/>
      <c r="F328" s="15"/>
      <c r="G328" s="156"/>
      <c r="H328" s="56"/>
      <c r="I328" s="188" t="s">
        <v>238</v>
      </c>
      <c r="J328" s="182"/>
      <c r="K328" s="182"/>
      <c r="L328" s="172"/>
      <c r="M328" s="172"/>
      <c r="N328" s="15"/>
      <c r="O328" s="156"/>
      <c r="P328" s="56"/>
      <c r="Q328" s="188" t="s">
        <v>238</v>
      </c>
      <c r="R328" s="182"/>
      <c r="S328" s="182"/>
      <c r="T328" s="172"/>
      <c r="U328" s="172"/>
      <c r="V328" s="15"/>
      <c r="W328" s="156"/>
    </row>
    <row r="329" spans="1:23" ht="9.75" customHeight="1" thickBot="1">
      <c r="A329" s="157"/>
      <c r="B329" s="48"/>
      <c r="C329" s="48"/>
      <c r="D329" s="48"/>
      <c r="E329" s="48"/>
      <c r="F329" s="48"/>
      <c r="G329" s="158"/>
      <c r="H329" s="56"/>
      <c r="I329" s="157"/>
      <c r="J329" s="48"/>
      <c r="K329" s="48"/>
      <c r="L329" s="48"/>
      <c r="M329" s="48"/>
      <c r="N329" s="48"/>
      <c r="O329" s="158"/>
      <c r="P329" s="56"/>
      <c r="Q329" s="157"/>
      <c r="R329" s="48"/>
      <c r="S329" s="48"/>
      <c r="T329" s="48"/>
      <c r="U329" s="48"/>
      <c r="V329" s="48"/>
      <c r="W329" s="158"/>
    </row>
    <row r="330" spans="1:22" ht="9.75" customHeight="1" thickBot="1">
      <c r="A330" s="171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</row>
    <row r="331" spans="1:23" ht="12.75">
      <c r="A331" s="152"/>
      <c r="B331" s="153"/>
      <c r="C331" s="153"/>
      <c r="D331" s="153"/>
      <c r="E331" s="153"/>
      <c r="F331" s="153"/>
      <c r="G331" s="154"/>
      <c r="H331" s="56"/>
      <c r="I331" s="152"/>
      <c r="J331" s="153"/>
      <c r="K331" s="153"/>
      <c r="L331" s="153"/>
      <c r="M331" s="153"/>
      <c r="N331" s="153"/>
      <c r="O331" s="154"/>
      <c r="P331" s="56"/>
      <c r="Q331" s="152"/>
      <c r="R331" s="153"/>
      <c r="S331" s="153"/>
      <c r="T331" s="153"/>
      <c r="U331" s="153"/>
      <c r="V331" s="153"/>
      <c r="W331" s="154"/>
    </row>
    <row r="332" spans="1:23" ht="22.5">
      <c r="A332" s="168" t="s">
        <v>255</v>
      </c>
      <c r="B332" s="159"/>
      <c r="C332" s="159"/>
      <c r="D332" s="159"/>
      <c r="E332" s="15"/>
      <c r="F332" s="15"/>
      <c r="G332" s="156"/>
      <c r="H332" s="56"/>
      <c r="I332" s="168" t="s">
        <v>255</v>
      </c>
      <c r="J332" s="159"/>
      <c r="K332" s="159"/>
      <c r="L332" s="159"/>
      <c r="M332" s="15"/>
      <c r="N332" s="15"/>
      <c r="O332" s="156"/>
      <c r="P332" s="56"/>
      <c r="Q332" s="168" t="s">
        <v>255</v>
      </c>
      <c r="R332" s="159"/>
      <c r="S332" s="159"/>
      <c r="T332" s="159"/>
      <c r="U332" s="15"/>
      <c r="V332" s="15"/>
      <c r="W332" s="156"/>
    </row>
    <row r="333" spans="1:23" ht="12.75">
      <c r="A333" s="155"/>
      <c r="B333" s="15"/>
      <c r="C333" s="15"/>
      <c r="D333" s="15"/>
      <c r="E333" s="15"/>
      <c r="F333" s="15"/>
      <c r="G333" s="156"/>
      <c r="H333" s="56"/>
      <c r="I333" s="155"/>
      <c r="J333" s="15"/>
      <c r="K333" s="15"/>
      <c r="L333" s="15"/>
      <c r="M333" s="15"/>
      <c r="N333" s="15"/>
      <c r="O333" s="156"/>
      <c r="P333" s="56"/>
      <c r="Q333" s="155"/>
      <c r="R333" s="15"/>
      <c r="S333" s="15"/>
      <c r="T333" s="15"/>
      <c r="U333" s="15"/>
      <c r="V333" s="15"/>
      <c r="W333" s="156"/>
    </row>
    <row r="334" spans="1:23" ht="26.25" customHeight="1">
      <c r="A334" s="177" t="e">
        <f>#REF!</f>
        <v>#REF!</v>
      </c>
      <c r="B334" s="190" t="str">
        <f>VLOOKUP($G334,Deelnemers!$A$3:$G438,7,FALSE)</f>
        <v>*</v>
      </c>
      <c r="C334" s="15"/>
      <c r="D334" s="15"/>
      <c r="E334" s="164"/>
      <c r="F334" s="165" t="s">
        <v>189</v>
      </c>
      <c r="G334" s="163">
        <v>91</v>
      </c>
      <c r="H334" s="166"/>
      <c r="I334" s="178"/>
      <c r="J334" s="190" t="str">
        <f>VLOOKUP($O334,Deelnemers!$A$3:$G438,7,FALSE)</f>
        <v>*</v>
      </c>
      <c r="K334" s="15"/>
      <c r="L334" s="15"/>
      <c r="M334" s="164"/>
      <c r="N334" s="165" t="s">
        <v>189</v>
      </c>
      <c r="O334" s="163">
        <v>92</v>
      </c>
      <c r="P334" s="166"/>
      <c r="Q334" s="177" t="e">
        <f>#REF!</f>
        <v>#REF!</v>
      </c>
      <c r="R334" s="190" t="str">
        <f>VLOOKUP($W334,Deelnemers!$A$3:$G438,7,FALSE)</f>
        <v>*</v>
      </c>
      <c r="S334" s="15"/>
      <c r="T334" s="15"/>
      <c r="U334" s="164"/>
      <c r="V334" s="165" t="s">
        <v>189</v>
      </c>
      <c r="W334" s="163">
        <v>93</v>
      </c>
    </row>
    <row r="335" spans="1:23" ht="18.75" customHeight="1">
      <c r="A335" s="187" t="s">
        <v>236</v>
      </c>
      <c r="B335" s="161"/>
      <c r="C335" s="161">
        <f>VLOOKUP($G334,Deelnemers!$A$3:$E$128,2,FALSE)</f>
        <v>0</v>
      </c>
      <c r="D335" s="161"/>
      <c r="E335" s="15"/>
      <c r="F335" s="15"/>
      <c r="G335" s="204">
        <f>VLOOKUP($G334,Deelnemers!$A$3:$E$128,5,FALSE)</f>
        <v>0</v>
      </c>
      <c r="H335" s="167"/>
      <c r="I335" s="187" t="s">
        <v>236</v>
      </c>
      <c r="J335" s="161"/>
      <c r="K335" s="161">
        <f>VLOOKUP($O334,Deelnemers!$A$3:$E$128,2,FALSE)</f>
        <v>0</v>
      </c>
      <c r="L335" s="161"/>
      <c r="M335" s="15"/>
      <c r="N335" s="15"/>
      <c r="O335" s="204">
        <f>VLOOKUP($O334,Deelnemers!$A$3:$E$128,5,FALSE)</f>
        <v>0</v>
      </c>
      <c r="P335" s="167"/>
      <c r="Q335" s="187" t="s">
        <v>236</v>
      </c>
      <c r="R335" s="161"/>
      <c r="S335" s="161">
        <f>VLOOKUP($W334,Deelnemers!$A$3:$E$128,2,FALSE)</f>
        <v>0</v>
      </c>
      <c r="T335" s="161"/>
      <c r="U335" s="15"/>
      <c r="V335" s="15"/>
      <c r="W335" s="204">
        <f>VLOOKUP($W334,Deelnemers!$A$3:$E$128,5,FALSE)</f>
        <v>0</v>
      </c>
    </row>
    <row r="336" spans="1:23" ht="12.75">
      <c r="A336" s="155"/>
      <c r="B336" s="15"/>
      <c r="C336" s="15"/>
      <c r="D336" s="15"/>
      <c r="E336" s="15"/>
      <c r="F336" s="15"/>
      <c r="G336" s="156"/>
      <c r="H336" s="56"/>
      <c r="I336" s="155"/>
      <c r="J336" s="15"/>
      <c r="K336" s="15"/>
      <c r="L336" s="15"/>
      <c r="M336" s="15"/>
      <c r="N336" s="15"/>
      <c r="O336" s="156"/>
      <c r="P336" s="56"/>
      <c r="Q336" s="155"/>
      <c r="R336" s="15"/>
      <c r="S336" s="15"/>
      <c r="T336" s="15"/>
      <c r="U336" s="15"/>
      <c r="V336" s="15"/>
      <c r="W336" s="156"/>
    </row>
    <row r="337" spans="1:23" ht="17.25" customHeight="1">
      <c r="A337" s="187" t="s">
        <v>237</v>
      </c>
      <c r="B337" s="161"/>
      <c r="C337" s="161">
        <f>VLOOKUP($G334,Deelnemers!$A$3:$E$128,4,FALSE)</f>
        <v>0</v>
      </c>
      <c r="D337" s="161"/>
      <c r="E337" s="15"/>
      <c r="F337" s="15"/>
      <c r="G337" s="192">
        <f>VLOOKUP($G334,Deelnemers!$A$3:$E$128,3,FALSE)</f>
        <v>0</v>
      </c>
      <c r="H337" s="56"/>
      <c r="I337" s="187" t="s">
        <v>237</v>
      </c>
      <c r="J337" s="161"/>
      <c r="K337" s="161">
        <f>VLOOKUP($O334,Deelnemers!$A$3:$E$128,4,FALSE)</f>
        <v>0</v>
      </c>
      <c r="L337" s="161"/>
      <c r="M337" s="15"/>
      <c r="N337" s="15"/>
      <c r="O337" s="192">
        <f>VLOOKUP($O334,Deelnemers!$A$3:$E$128,3,FALSE)</f>
        <v>0</v>
      </c>
      <c r="P337" s="56"/>
      <c r="Q337" s="187" t="s">
        <v>237</v>
      </c>
      <c r="R337" s="161"/>
      <c r="S337" s="161">
        <f>VLOOKUP($W334,Deelnemers!$A$3:$E$128,4,FALSE)</f>
        <v>0</v>
      </c>
      <c r="T337" s="161"/>
      <c r="U337" s="15"/>
      <c r="V337" s="15"/>
      <c r="W337" s="192">
        <f>VLOOKUP($W334,Deelnemers!$A$3:$E$128,3,FALSE)</f>
        <v>0</v>
      </c>
    </row>
    <row r="338" spans="1:23" ht="12.75">
      <c r="A338" s="155"/>
      <c r="B338" s="15"/>
      <c r="C338" s="15"/>
      <c r="D338" s="15"/>
      <c r="E338" s="15"/>
      <c r="F338" s="15"/>
      <c r="G338" s="156"/>
      <c r="H338" s="56"/>
      <c r="I338" s="155"/>
      <c r="J338" s="15"/>
      <c r="K338" s="15"/>
      <c r="L338" s="15"/>
      <c r="M338" s="15"/>
      <c r="N338" s="15"/>
      <c r="O338" s="156"/>
      <c r="P338" s="56"/>
      <c r="Q338" s="155"/>
      <c r="R338" s="15"/>
      <c r="S338" s="15"/>
      <c r="T338" s="15"/>
      <c r="U338" s="15"/>
      <c r="V338" s="15"/>
      <c r="W338" s="156"/>
    </row>
    <row r="339" spans="1:23" ht="24" customHeight="1">
      <c r="A339" s="188" t="s">
        <v>238</v>
      </c>
      <c r="B339" s="181"/>
      <c r="C339" s="182"/>
      <c r="D339" s="172"/>
      <c r="E339" s="176"/>
      <c r="F339" s="15"/>
      <c r="G339" s="156"/>
      <c r="H339" s="56"/>
      <c r="I339" s="188" t="s">
        <v>238</v>
      </c>
      <c r="J339" s="182"/>
      <c r="K339" s="182"/>
      <c r="L339" s="172"/>
      <c r="M339" s="172"/>
      <c r="N339" s="15"/>
      <c r="O339" s="156"/>
      <c r="P339" s="56"/>
      <c r="Q339" s="188" t="s">
        <v>238</v>
      </c>
      <c r="R339" s="182"/>
      <c r="S339" s="182"/>
      <c r="T339" s="172"/>
      <c r="U339" s="172"/>
      <c r="V339" s="15"/>
      <c r="W339" s="156"/>
    </row>
    <row r="340" spans="1:23" ht="9.75" customHeight="1" thickBot="1">
      <c r="A340" s="157"/>
      <c r="B340" s="48"/>
      <c r="C340" s="48"/>
      <c r="D340" s="48"/>
      <c r="E340" s="48"/>
      <c r="F340" s="48"/>
      <c r="G340" s="158"/>
      <c r="H340" s="56"/>
      <c r="I340" s="157"/>
      <c r="J340" s="48"/>
      <c r="K340" s="48"/>
      <c r="L340" s="48"/>
      <c r="M340" s="48"/>
      <c r="N340" s="48"/>
      <c r="O340" s="158"/>
      <c r="P340" s="56"/>
      <c r="Q340" s="157"/>
      <c r="R340" s="48"/>
      <c r="S340" s="48"/>
      <c r="T340" s="48"/>
      <c r="U340" s="48"/>
      <c r="V340" s="48"/>
      <c r="W340" s="158"/>
    </row>
    <row r="341" spans="8:16" ht="9.75" customHeight="1" thickBot="1">
      <c r="H341" s="171"/>
      <c r="P341" s="171"/>
    </row>
    <row r="342" spans="1:23" ht="12.75">
      <c r="A342" s="152"/>
      <c r="B342" s="153"/>
      <c r="C342" s="153"/>
      <c r="D342" s="153"/>
      <c r="E342" s="153"/>
      <c r="F342" s="153"/>
      <c r="G342" s="154"/>
      <c r="H342" s="56"/>
      <c r="I342" s="152"/>
      <c r="J342" s="153"/>
      <c r="K342" s="153"/>
      <c r="L342" s="153"/>
      <c r="M342" s="153"/>
      <c r="N342" s="153"/>
      <c r="O342" s="154"/>
      <c r="P342" s="56"/>
      <c r="Q342" s="152"/>
      <c r="R342" s="153"/>
      <c r="S342" s="153"/>
      <c r="T342" s="153"/>
      <c r="U342" s="153"/>
      <c r="V342" s="153"/>
      <c r="W342" s="154"/>
    </row>
    <row r="343" spans="1:23" ht="22.5">
      <c r="A343" s="168" t="s">
        <v>255</v>
      </c>
      <c r="B343" s="159"/>
      <c r="C343" s="159"/>
      <c r="D343" s="159"/>
      <c r="E343" s="15"/>
      <c r="F343" s="15"/>
      <c r="G343" s="156"/>
      <c r="H343" s="56"/>
      <c r="I343" s="168" t="s">
        <v>255</v>
      </c>
      <c r="J343" s="159"/>
      <c r="K343" s="159"/>
      <c r="L343" s="159"/>
      <c r="M343" s="15"/>
      <c r="N343" s="15"/>
      <c r="O343" s="156"/>
      <c r="P343" s="56"/>
      <c r="Q343" s="168" t="s">
        <v>255</v>
      </c>
      <c r="R343" s="159"/>
      <c r="S343" s="159"/>
      <c r="T343" s="159"/>
      <c r="U343" s="15"/>
      <c r="V343" s="15"/>
      <c r="W343" s="156"/>
    </row>
    <row r="344" spans="1:23" ht="12.75">
      <c r="A344" s="155"/>
      <c r="B344" s="15"/>
      <c r="C344" s="15"/>
      <c r="D344" s="15"/>
      <c r="E344" s="15"/>
      <c r="F344" s="15"/>
      <c r="G344" s="156"/>
      <c r="H344" s="56"/>
      <c r="I344" s="155"/>
      <c r="J344" s="15"/>
      <c r="K344" s="15"/>
      <c r="L344" s="15"/>
      <c r="M344" s="15"/>
      <c r="N344" s="15"/>
      <c r="O344" s="156"/>
      <c r="P344" s="56"/>
      <c r="Q344" s="155"/>
      <c r="R344" s="15"/>
      <c r="S344" s="15"/>
      <c r="T344" s="15"/>
      <c r="U344" s="15"/>
      <c r="V344" s="15"/>
      <c r="W344" s="156"/>
    </row>
    <row r="345" spans="1:23" ht="26.25" customHeight="1">
      <c r="A345" s="177" t="e">
        <f>#REF!</f>
        <v>#REF!</v>
      </c>
      <c r="B345" s="190" t="str">
        <f>VLOOKUP($G345,Deelnemers!$A$3:$G449,7,FALSE)</f>
        <v>*</v>
      </c>
      <c r="C345" s="15"/>
      <c r="D345" s="15"/>
      <c r="E345" s="164"/>
      <c r="F345" s="165" t="s">
        <v>189</v>
      </c>
      <c r="G345" s="163">
        <v>94</v>
      </c>
      <c r="H345" s="166"/>
      <c r="I345" s="178"/>
      <c r="J345" s="190" t="str">
        <f>VLOOKUP($O345,Deelnemers!$A$3:$G449,7,FALSE)</f>
        <v>*</v>
      </c>
      <c r="K345" s="15"/>
      <c r="L345" s="15"/>
      <c r="M345" s="164"/>
      <c r="N345" s="165" t="s">
        <v>189</v>
      </c>
      <c r="O345" s="163">
        <v>95</v>
      </c>
      <c r="P345" s="166"/>
      <c r="Q345" s="177" t="e">
        <f>#REF!</f>
        <v>#REF!</v>
      </c>
      <c r="R345" s="190" t="str">
        <f>VLOOKUP($W345,Deelnemers!$A$3:$G449,7,FALSE)</f>
        <v>*</v>
      </c>
      <c r="S345" s="15"/>
      <c r="T345" s="15"/>
      <c r="U345" s="164"/>
      <c r="V345" s="165" t="s">
        <v>189</v>
      </c>
      <c r="W345" s="163">
        <v>96</v>
      </c>
    </row>
    <row r="346" spans="1:23" ht="18.75" customHeight="1">
      <c r="A346" s="187" t="s">
        <v>236</v>
      </c>
      <c r="B346" s="161"/>
      <c r="C346" s="161">
        <f>VLOOKUP($G345,Deelnemers!$A$3:$E$128,2,FALSE)</f>
        <v>0</v>
      </c>
      <c r="D346" s="161"/>
      <c r="E346" s="15"/>
      <c r="F346" s="15"/>
      <c r="G346" s="204">
        <f>VLOOKUP($G345,Deelnemers!$A$3:$E$128,5,FALSE)</f>
        <v>0</v>
      </c>
      <c r="H346" s="167"/>
      <c r="I346" s="187" t="s">
        <v>236</v>
      </c>
      <c r="J346" s="161"/>
      <c r="K346" s="161">
        <f>VLOOKUP($O345,Deelnemers!$A$3:$E$128,2,FALSE)</f>
        <v>0</v>
      </c>
      <c r="L346" s="161"/>
      <c r="M346" s="15"/>
      <c r="N346" s="15"/>
      <c r="O346" s="204">
        <f>VLOOKUP($O345,Deelnemers!$A$3:$E$128,5,FALSE)</f>
        <v>0</v>
      </c>
      <c r="P346" s="167"/>
      <c r="Q346" s="187" t="s">
        <v>236</v>
      </c>
      <c r="R346" s="161"/>
      <c r="S346" s="161">
        <f>VLOOKUP($W345,Deelnemers!$A$3:$E$128,2,FALSE)</f>
        <v>0</v>
      </c>
      <c r="T346" s="161"/>
      <c r="U346" s="15"/>
      <c r="V346" s="15"/>
      <c r="W346" s="204">
        <f>VLOOKUP($W345,Deelnemers!$A$3:$E$128,5,FALSE)</f>
        <v>0</v>
      </c>
    </row>
    <row r="347" spans="1:23" ht="12.75">
      <c r="A347" s="155"/>
      <c r="B347" s="15"/>
      <c r="C347" s="15"/>
      <c r="D347" s="15"/>
      <c r="E347" s="15"/>
      <c r="F347" s="15"/>
      <c r="G347" s="156"/>
      <c r="H347" s="56"/>
      <c r="I347" s="155"/>
      <c r="J347" s="15"/>
      <c r="K347" s="15"/>
      <c r="L347" s="15"/>
      <c r="M347" s="15"/>
      <c r="N347" s="15"/>
      <c r="O347" s="156"/>
      <c r="P347" s="56"/>
      <c r="Q347" s="155"/>
      <c r="R347" s="15"/>
      <c r="S347" s="15"/>
      <c r="T347" s="15"/>
      <c r="U347" s="15"/>
      <c r="V347" s="15"/>
      <c r="W347" s="156"/>
    </row>
    <row r="348" spans="1:23" ht="17.25" customHeight="1">
      <c r="A348" s="187" t="s">
        <v>237</v>
      </c>
      <c r="B348" s="161"/>
      <c r="C348" s="161">
        <f>VLOOKUP($G345,Deelnemers!$A$3:$E$128,4,FALSE)</f>
        <v>0</v>
      </c>
      <c r="D348" s="161"/>
      <c r="E348" s="15"/>
      <c r="F348" s="15"/>
      <c r="G348" s="192">
        <f>VLOOKUP($G345,Deelnemers!$A$3:$E$128,3,FALSE)</f>
        <v>0</v>
      </c>
      <c r="H348" s="56"/>
      <c r="I348" s="187" t="s">
        <v>237</v>
      </c>
      <c r="J348" s="161"/>
      <c r="K348" s="161">
        <f>VLOOKUP($O345,Deelnemers!$A$3:$E$128,4,FALSE)</f>
        <v>0</v>
      </c>
      <c r="L348" s="161"/>
      <c r="M348" s="15"/>
      <c r="N348" s="15"/>
      <c r="O348" s="192">
        <f>VLOOKUP($O345,Deelnemers!$A$3:$E$128,3,FALSE)</f>
        <v>0</v>
      </c>
      <c r="P348" s="56"/>
      <c r="Q348" s="187" t="s">
        <v>237</v>
      </c>
      <c r="R348" s="161"/>
      <c r="S348" s="161">
        <f>VLOOKUP($W345,Deelnemers!$A$3:$E$128,4,FALSE)</f>
        <v>0</v>
      </c>
      <c r="T348" s="161"/>
      <c r="U348" s="15"/>
      <c r="V348" s="15"/>
      <c r="W348" s="192">
        <f>VLOOKUP($W345,Deelnemers!$A$3:$E$128,3,FALSE)</f>
        <v>0</v>
      </c>
    </row>
    <row r="349" spans="1:23" ht="12.75">
      <c r="A349" s="155"/>
      <c r="B349" s="15"/>
      <c r="C349" s="15"/>
      <c r="D349" s="15"/>
      <c r="E349" s="15"/>
      <c r="F349" s="15"/>
      <c r="G349" s="156"/>
      <c r="H349" s="56"/>
      <c r="I349" s="155"/>
      <c r="J349" s="15"/>
      <c r="K349" s="15"/>
      <c r="L349" s="15"/>
      <c r="M349" s="15"/>
      <c r="N349" s="15"/>
      <c r="O349" s="156"/>
      <c r="P349" s="56"/>
      <c r="Q349" s="155"/>
      <c r="R349" s="15"/>
      <c r="S349" s="15"/>
      <c r="T349" s="15"/>
      <c r="U349" s="15"/>
      <c r="V349" s="15"/>
      <c r="W349" s="156"/>
    </row>
    <row r="350" spans="1:23" ht="24" customHeight="1">
      <c r="A350" s="188" t="s">
        <v>238</v>
      </c>
      <c r="B350" s="181"/>
      <c r="C350" s="182"/>
      <c r="D350" s="172"/>
      <c r="E350" s="176"/>
      <c r="F350" s="15"/>
      <c r="G350" s="156"/>
      <c r="H350" s="56"/>
      <c r="I350" s="188" t="s">
        <v>238</v>
      </c>
      <c r="J350" s="182"/>
      <c r="K350" s="182"/>
      <c r="L350" s="172"/>
      <c r="M350" s="172"/>
      <c r="N350" s="15"/>
      <c r="O350" s="156"/>
      <c r="P350" s="56"/>
      <c r="Q350" s="188" t="s">
        <v>238</v>
      </c>
      <c r="R350" s="182"/>
      <c r="S350" s="182"/>
      <c r="T350" s="172"/>
      <c r="U350" s="172"/>
      <c r="V350" s="15"/>
      <c r="W350" s="156"/>
    </row>
    <row r="351" spans="1:23" ht="9.75" customHeight="1" thickBot="1">
      <c r="A351" s="157"/>
      <c r="B351" s="48"/>
      <c r="C351" s="48"/>
      <c r="D351" s="48"/>
      <c r="E351" s="48"/>
      <c r="F351" s="48"/>
      <c r="G351" s="158"/>
      <c r="H351" s="56"/>
      <c r="I351" s="157"/>
      <c r="J351" s="48"/>
      <c r="K351" s="48"/>
      <c r="L351" s="48"/>
      <c r="M351" s="48"/>
      <c r="N351" s="48"/>
      <c r="O351" s="158"/>
      <c r="P351" s="56"/>
      <c r="Q351" s="157"/>
      <c r="R351" s="48"/>
      <c r="S351" s="48"/>
      <c r="T351" s="48"/>
      <c r="U351" s="48"/>
      <c r="V351" s="48"/>
      <c r="W351" s="158"/>
    </row>
    <row r="352" ht="9.75" customHeight="1" thickBot="1"/>
    <row r="353" spans="1:23" ht="12.75">
      <c r="A353" s="152"/>
      <c r="B353" s="153"/>
      <c r="C353" s="153"/>
      <c r="D353" s="153"/>
      <c r="E353" s="153"/>
      <c r="F353" s="153"/>
      <c r="G353" s="154"/>
      <c r="H353" s="56"/>
      <c r="I353" s="152"/>
      <c r="J353" s="153"/>
      <c r="K353" s="153"/>
      <c r="L353" s="153"/>
      <c r="M353" s="153"/>
      <c r="N353" s="153"/>
      <c r="O353" s="154"/>
      <c r="P353" s="56"/>
      <c r="Q353" s="152"/>
      <c r="R353" s="153"/>
      <c r="S353" s="153"/>
      <c r="T353" s="153"/>
      <c r="U353" s="153"/>
      <c r="V353" s="153"/>
      <c r="W353" s="154"/>
    </row>
    <row r="354" spans="1:23" ht="22.5">
      <c r="A354" s="168" t="s">
        <v>255</v>
      </c>
      <c r="B354" s="159"/>
      <c r="C354" s="159"/>
      <c r="D354" s="159"/>
      <c r="E354" s="15"/>
      <c r="F354" s="15"/>
      <c r="G354" s="156"/>
      <c r="H354" s="56"/>
      <c r="I354" s="168" t="s">
        <v>255</v>
      </c>
      <c r="J354" s="159"/>
      <c r="K354" s="159"/>
      <c r="L354" s="159"/>
      <c r="M354" s="15"/>
      <c r="N354" s="15"/>
      <c r="O354" s="156"/>
      <c r="P354" s="56"/>
      <c r="Q354" s="168" t="s">
        <v>255</v>
      </c>
      <c r="R354" s="159"/>
      <c r="S354" s="159"/>
      <c r="T354" s="159"/>
      <c r="U354" s="15"/>
      <c r="V354" s="15"/>
      <c r="W354" s="156"/>
    </row>
    <row r="355" spans="1:23" ht="12.75">
      <c r="A355" s="155"/>
      <c r="B355" s="15"/>
      <c r="C355" s="15"/>
      <c r="D355" s="15"/>
      <c r="E355" s="15"/>
      <c r="F355" s="15"/>
      <c r="G355" s="156"/>
      <c r="H355" s="56"/>
      <c r="I355" s="155"/>
      <c r="J355" s="15"/>
      <c r="K355" s="15"/>
      <c r="L355" s="15"/>
      <c r="M355" s="15"/>
      <c r="N355" s="15"/>
      <c r="O355" s="156"/>
      <c r="P355" s="56"/>
      <c r="Q355" s="155"/>
      <c r="R355" s="15"/>
      <c r="S355" s="15"/>
      <c r="T355" s="15"/>
      <c r="U355" s="15"/>
      <c r="V355" s="15"/>
      <c r="W355" s="156"/>
    </row>
    <row r="356" spans="1:23" ht="26.25" customHeight="1">
      <c r="A356" s="177" t="e">
        <f>#REF!</f>
        <v>#REF!</v>
      </c>
      <c r="B356" s="190" t="str">
        <f>VLOOKUP($G356,Deelnemers!$A$3:$G460,7,FALSE)</f>
        <v>*</v>
      </c>
      <c r="C356" s="15"/>
      <c r="D356" s="15"/>
      <c r="E356" s="164"/>
      <c r="F356" s="165" t="s">
        <v>189</v>
      </c>
      <c r="G356" s="163">
        <v>97</v>
      </c>
      <c r="H356" s="166"/>
      <c r="I356" s="178"/>
      <c r="J356" s="190" t="str">
        <f>VLOOKUP($O356,Deelnemers!$A$3:$G460,7,FALSE)</f>
        <v>*</v>
      </c>
      <c r="K356" s="15"/>
      <c r="L356" s="15"/>
      <c r="M356" s="164"/>
      <c r="N356" s="165" t="s">
        <v>189</v>
      </c>
      <c r="O356" s="163">
        <v>98</v>
      </c>
      <c r="P356" s="166"/>
      <c r="Q356" s="177" t="e">
        <f>#REF!</f>
        <v>#REF!</v>
      </c>
      <c r="R356" s="190" t="str">
        <f>VLOOKUP($W356,Deelnemers!$A$3:$G460,7,FALSE)</f>
        <v>*</v>
      </c>
      <c r="S356" s="15"/>
      <c r="T356" s="15"/>
      <c r="U356" s="164"/>
      <c r="V356" s="165" t="s">
        <v>189</v>
      </c>
      <c r="W356" s="163">
        <v>99</v>
      </c>
    </row>
    <row r="357" spans="1:23" ht="18.75" customHeight="1">
      <c r="A357" s="187" t="s">
        <v>236</v>
      </c>
      <c r="B357" s="161"/>
      <c r="C357" s="161">
        <f>VLOOKUP($G356,Deelnemers!$A$3:$E$128,2,FALSE)</f>
        <v>0</v>
      </c>
      <c r="D357" s="161"/>
      <c r="E357" s="15"/>
      <c r="F357" s="15"/>
      <c r="G357" s="204">
        <f>VLOOKUP($G356,Deelnemers!$A$3:$E$128,5,FALSE)</f>
        <v>0</v>
      </c>
      <c r="H357" s="167"/>
      <c r="I357" s="187" t="s">
        <v>236</v>
      </c>
      <c r="J357" s="161"/>
      <c r="K357" s="161">
        <f>VLOOKUP($O356,Deelnemers!$A$3:$E$128,2,FALSE)</f>
        <v>0</v>
      </c>
      <c r="L357" s="161"/>
      <c r="M357" s="15"/>
      <c r="N357" s="15"/>
      <c r="O357" s="204">
        <f>VLOOKUP($O356,Deelnemers!$A$3:$E$128,5,FALSE)</f>
        <v>0</v>
      </c>
      <c r="P357" s="167"/>
      <c r="Q357" s="187" t="s">
        <v>236</v>
      </c>
      <c r="R357" s="161"/>
      <c r="S357" s="161">
        <f>VLOOKUP($W356,Deelnemers!$A$3:$E$128,2,FALSE)</f>
        <v>0</v>
      </c>
      <c r="T357" s="161"/>
      <c r="U357" s="15"/>
      <c r="V357" s="15"/>
      <c r="W357" s="204">
        <f>VLOOKUP($W356,Deelnemers!$A$3:$E$128,5,FALSE)</f>
        <v>0</v>
      </c>
    </row>
    <row r="358" spans="1:23" ht="12.75">
      <c r="A358" s="155"/>
      <c r="B358" s="15"/>
      <c r="C358" s="15"/>
      <c r="D358" s="15"/>
      <c r="E358" s="15"/>
      <c r="F358" s="15"/>
      <c r="G358" s="156"/>
      <c r="H358" s="56"/>
      <c r="I358" s="155"/>
      <c r="J358" s="15"/>
      <c r="K358" s="15"/>
      <c r="L358" s="15"/>
      <c r="M358" s="15"/>
      <c r="N358" s="15"/>
      <c r="O358" s="156"/>
      <c r="P358" s="56"/>
      <c r="Q358" s="155"/>
      <c r="R358" s="15"/>
      <c r="S358" s="15"/>
      <c r="T358" s="15"/>
      <c r="U358" s="15"/>
      <c r="V358" s="15"/>
      <c r="W358" s="156"/>
    </row>
    <row r="359" spans="1:23" ht="17.25" customHeight="1">
      <c r="A359" s="187" t="s">
        <v>237</v>
      </c>
      <c r="B359" s="161"/>
      <c r="C359" s="161">
        <f>VLOOKUP($G356,Deelnemers!$A$3:$E$128,4,FALSE)</f>
        <v>0</v>
      </c>
      <c r="D359" s="161"/>
      <c r="E359" s="15"/>
      <c r="F359" s="15"/>
      <c r="G359" s="192">
        <f>VLOOKUP($G356,Deelnemers!$A$3:$E$128,3,FALSE)</f>
        <v>0</v>
      </c>
      <c r="H359" s="56"/>
      <c r="I359" s="187" t="s">
        <v>237</v>
      </c>
      <c r="J359" s="161"/>
      <c r="K359" s="161">
        <f>VLOOKUP($O356,Deelnemers!$A$3:$E$128,4,FALSE)</f>
        <v>0</v>
      </c>
      <c r="L359" s="161"/>
      <c r="M359" s="15"/>
      <c r="N359" s="15"/>
      <c r="O359" s="192">
        <f>VLOOKUP($O356,Deelnemers!$A$3:$E$128,3,FALSE)</f>
        <v>0</v>
      </c>
      <c r="P359" s="56"/>
      <c r="Q359" s="187" t="s">
        <v>237</v>
      </c>
      <c r="R359" s="161"/>
      <c r="S359" s="161">
        <f>VLOOKUP($W356,Deelnemers!$A$3:$E$128,4,FALSE)</f>
        <v>0</v>
      </c>
      <c r="T359" s="161"/>
      <c r="U359" s="15"/>
      <c r="V359" s="15"/>
      <c r="W359" s="192">
        <f>VLOOKUP($W356,Deelnemers!$A$3:$E$128,3,FALSE)</f>
        <v>0</v>
      </c>
    </row>
    <row r="360" spans="1:23" ht="12.75">
      <c r="A360" s="155"/>
      <c r="B360" s="15"/>
      <c r="C360" s="15"/>
      <c r="D360" s="15"/>
      <c r="E360" s="15"/>
      <c r="F360" s="15"/>
      <c r="G360" s="156"/>
      <c r="H360" s="56"/>
      <c r="I360" s="155"/>
      <c r="J360" s="15"/>
      <c r="K360" s="15"/>
      <c r="L360" s="15"/>
      <c r="M360" s="15"/>
      <c r="N360" s="15"/>
      <c r="O360" s="156"/>
      <c r="P360" s="56"/>
      <c r="Q360" s="155"/>
      <c r="R360" s="15"/>
      <c r="S360" s="15"/>
      <c r="T360" s="15"/>
      <c r="U360" s="15"/>
      <c r="V360" s="15"/>
      <c r="W360" s="156"/>
    </row>
    <row r="361" spans="1:23" ht="24" customHeight="1">
      <c r="A361" s="188" t="s">
        <v>238</v>
      </c>
      <c r="B361" s="181"/>
      <c r="C361" s="182"/>
      <c r="D361" s="172"/>
      <c r="E361" s="176"/>
      <c r="F361" s="15"/>
      <c r="G361" s="156"/>
      <c r="H361" s="56"/>
      <c r="I361" s="188" t="s">
        <v>238</v>
      </c>
      <c r="J361" s="182"/>
      <c r="K361" s="182"/>
      <c r="L361" s="172"/>
      <c r="M361" s="172"/>
      <c r="N361" s="15"/>
      <c r="O361" s="156"/>
      <c r="P361" s="56"/>
      <c r="Q361" s="188" t="s">
        <v>238</v>
      </c>
      <c r="R361" s="182"/>
      <c r="S361" s="182"/>
      <c r="T361" s="172"/>
      <c r="U361" s="172"/>
      <c r="V361" s="15"/>
      <c r="W361" s="156"/>
    </row>
    <row r="362" spans="1:23" ht="9.75" customHeight="1" thickBot="1">
      <c r="A362" s="157"/>
      <c r="B362" s="48"/>
      <c r="C362" s="48"/>
      <c r="D362" s="48"/>
      <c r="E362" s="48"/>
      <c r="F362" s="48"/>
      <c r="G362" s="158"/>
      <c r="H362" s="56"/>
      <c r="I362" s="157"/>
      <c r="J362" s="48"/>
      <c r="K362" s="48"/>
      <c r="L362" s="48"/>
      <c r="M362" s="48"/>
      <c r="N362" s="48"/>
      <c r="O362" s="158"/>
      <c r="P362" s="56"/>
      <c r="Q362" s="157"/>
      <c r="R362" s="48"/>
      <c r="S362" s="48"/>
      <c r="T362" s="48"/>
      <c r="U362" s="48"/>
      <c r="V362" s="48"/>
      <c r="W362" s="158"/>
    </row>
    <row r="363" spans="8:16" ht="9.75" customHeight="1" thickBot="1">
      <c r="H363" s="171"/>
      <c r="P363" s="171"/>
    </row>
    <row r="364" spans="1:23" ht="12.75">
      <c r="A364" s="152"/>
      <c r="B364" s="153"/>
      <c r="C364" s="153"/>
      <c r="D364" s="153"/>
      <c r="E364" s="153"/>
      <c r="F364" s="153"/>
      <c r="G364" s="154"/>
      <c r="H364" s="56"/>
      <c r="I364" s="152"/>
      <c r="J364" s="153"/>
      <c r="K364" s="153"/>
      <c r="L364" s="153"/>
      <c r="M364" s="153"/>
      <c r="N364" s="153"/>
      <c r="O364" s="154"/>
      <c r="P364" s="56"/>
      <c r="Q364" s="152"/>
      <c r="R364" s="153"/>
      <c r="S364" s="153"/>
      <c r="T364" s="153"/>
      <c r="U364" s="153"/>
      <c r="V364" s="153"/>
      <c r="W364" s="154"/>
    </row>
    <row r="365" spans="1:23" ht="22.5">
      <c r="A365" s="168" t="s">
        <v>255</v>
      </c>
      <c r="B365" s="159"/>
      <c r="C365" s="159"/>
      <c r="D365" s="159"/>
      <c r="E365" s="15"/>
      <c r="F365" s="15"/>
      <c r="G365" s="156"/>
      <c r="H365" s="56"/>
      <c r="I365" s="168" t="s">
        <v>255</v>
      </c>
      <c r="J365" s="159"/>
      <c r="K365" s="159"/>
      <c r="L365" s="159"/>
      <c r="M365" s="15"/>
      <c r="N365" s="15"/>
      <c r="O365" s="156"/>
      <c r="P365" s="56"/>
      <c r="Q365" s="168" t="s">
        <v>255</v>
      </c>
      <c r="R365" s="159"/>
      <c r="S365" s="159"/>
      <c r="T365" s="159"/>
      <c r="U365" s="15"/>
      <c r="V365" s="15"/>
      <c r="W365" s="156"/>
    </row>
    <row r="366" spans="1:23" ht="12.75">
      <c r="A366" s="155"/>
      <c r="B366" s="15"/>
      <c r="C366" s="15"/>
      <c r="D366" s="15"/>
      <c r="E366" s="15"/>
      <c r="F366" s="15"/>
      <c r="G366" s="156"/>
      <c r="H366" s="56"/>
      <c r="I366" s="155"/>
      <c r="J366" s="15"/>
      <c r="K366" s="15"/>
      <c r="L366" s="15"/>
      <c r="M366" s="15"/>
      <c r="N366" s="15"/>
      <c r="O366" s="156"/>
      <c r="P366" s="56"/>
      <c r="Q366" s="155"/>
      <c r="R366" s="15"/>
      <c r="S366" s="15"/>
      <c r="T366" s="15"/>
      <c r="U366" s="15"/>
      <c r="V366" s="15"/>
      <c r="W366" s="156"/>
    </row>
    <row r="367" spans="1:23" ht="26.25" customHeight="1">
      <c r="A367" s="177" t="e">
        <f>#REF!</f>
        <v>#REF!</v>
      </c>
      <c r="B367" s="190" t="str">
        <f>VLOOKUP($G367,Deelnemers!$A$3:$G471,7,FALSE)</f>
        <v>*</v>
      </c>
      <c r="C367" s="15"/>
      <c r="D367" s="15"/>
      <c r="E367" s="164"/>
      <c r="F367" s="165" t="s">
        <v>189</v>
      </c>
      <c r="G367" s="163">
        <v>100</v>
      </c>
      <c r="H367" s="166"/>
      <c r="I367" s="178"/>
      <c r="J367" s="190" t="str">
        <f>VLOOKUP($O367,Deelnemers!$A$3:$G471,7,FALSE)</f>
        <v>*</v>
      </c>
      <c r="K367" s="15"/>
      <c r="L367" s="15"/>
      <c r="M367" s="164"/>
      <c r="N367" s="165" t="s">
        <v>189</v>
      </c>
      <c r="O367" s="163">
        <v>101</v>
      </c>
      <c r="P367" s="166"/>
      <c r="Q367" s="177" t="e">
        <f>#REF!</f>
        <v>#REF!</v>
      </c>
      <c r="R367" s="190" t="str">
        <f>VLOOKUP($W367,Deelnemers!$A$3:$G471,7,FALSE)</f>
        <v>*</v>
      </c>
      <c r="S367" s="15"/>
      <c r="T367" s="15"/>
      <c r="U367" s="164"/>
      <c r="V367" s="165" t="s">
        <v>189</v>
      </c>
      <c r="W367" s="163">
        <v>102</v>
      </c>
    </row>
    <row r="368" spans="1:23" ht="18.75" customHeight="1">
      <c r="A368" s="187" t="s">
        <v>236</v>
      </c>
      <c r="B368" s="161"/>
      <c r="C368" s="161">
        <f>VLOOKUP($G367,Deelnemers!$A$3:$E$128,2,FALSE)</f>
        <v>0</v>
      </c>
      <c r="D368" s="161"/>
      <c r="E368" s="15"/>
      <c r="F368" s="15"/>
      <c r="G368" s="204">
        <f>VLOOKUP($G367,Deelnemers!$A$3:$E$128,5,FALSE)</f>
        <v>0</v>
      </c>
      <c r="H368" s="167"/>
      <c r="I368" s="187" t="s">
        <v>236</v>
      </c>
      <c r="J368" s="161"/>
      <c r="K368" s="161">
        <f>VLOOKUP($O367,Deelnemers!$A$3:$E$128,2,FALSE)</f>
        <v>0</v>
      </c>
      <c r="L368" s="161"/>
      <c r="M368" s="15"/>
      <c r="N368" s="15"/>
      <c r="O368" s="204">
        <f>VLOOKUP($O367,Deelnemers!$A$3:$E$128,5,FALSE)</f>
        <v>0</v>
      </c>
      <c r="P368" s="167"/>
      <c r="Q368" s="187" t="s">
        <v>236</v>
      </c>
      <c r="R368" s="161"/>
      <c r="S368" s="161">
        <f>VLOOKUP($W367,Deelnemers!$A$3:$E$128,2,FALSE)</f>
        <v>0</v>
      </c>
      <c r="T368" s="161"/>
      <c r="U368" s="15"/>
      <c r="V368" s="15"/>
      <c r="W368" s="204">
        <f>VLOOKUP($W367,Deelnemers!$A$3:$E$128,5,FALSE)</f>
        <v>0</v>
      </c>
    </row>
    <row r="369" spans="1:23" ht="12.75">
      <c r="A369" s="155"/>
      <c r="B369" s="15"/>
      <c r="C369" s="15"/>
      <c r="D369" s="15"/>
      <c r="E369" s="15"/>
      <c r="F369" s="15"/>
      <c r="G369" s="156"/>
      <c r="H369" s="56"/>
      <c r="I369" s="155"/>
      <c r="J369" s="15"/>
      <c r="K369" s="15"/>
      <c r="L369" s="15"/>
      <c r="M369" s="15"/>
      <c r="N369" s="15"/>
      <c r="O369" s="156"/>
      <c r="P369" s="56"/>
      <c r="Q369" s="155"/>
      <c r="R369" s="15"/>
      <c r="S369" s="15"/>
      <c r="T369" s="15"/>
      <c r="U369" s="15"/>
      <c r="V369" s="15"/>
      <c r="W369" s="156"/>
    </row>
    <row r="370" spans="1:23" ht="17.25" customHeight="1">
      <c r="A370" s="187" t="s">
        <v>237</v>
      </c>
      <c r="B370" s="161"/>
      <c r="C370" s="161">
        <f>VLOOKUP($G367,Deelnemers!$A$3:$E$128,4,FALSE)</f>
        <v>0</v>
      </c>
      <c r="D370" s="161"/>
      <c r="E370" s="15"/>
      <c r="F370" s="15"/>
      <c r="G370" s="192">
        <f>VLOOKUP($G367,Deelnemers!$A$3:$E$128,3,FALSE)</f>
        <v>0</v>
      </c>
      <c r="H370" s="56"/>
      <c r="I370" s="187" t="s">
        <v>237</v>
      </c>
      <c r="J370" s="161"/>
      <c r="K370" s="161">
        <f>VLOOKUP($O367,Deelnemers!$A$3:$E$128,4,FALSE)</f>
        <v>0</v>
      </c>
      <c r="L370" s="161"/>
      <c r="M370" s="15"/>
      <c r="N370" s="15"/>
      <c r="O370" s="192">
        <f>VLOOKUP($O367,Deelnemers!$A$3:$E$128,3,FALSE)</f>
        <v>0</v>
      </c>
      <c r="P370" s="56"/>
      <c r="Q370" s="187" t="s">
        <v>237</v>
      </c>
      <c r="R370" s="161"/>
      <c r="S370" s="161">
        <f>VLOOKUP($W367,Deelnemers!$A$3:$E$128,4,FALSE)</f>
        <v>0</v>
      </c>
      <c r="T370" s="161"/>
      <c r="U370" s="15"/>
      <c r="V370" s="15"/>
      <c r="W370" s="192">
        <f>VLOOKUP($W367,Deelnemers!$A$3:$E$128,3,FALSE)</f>
        <v>0</v>
      </c>
    </row>
    <row r="371" spans="1:23" ht="12.75">
      <c r="A371" s="155"/>
      <c r="B371" s="15"/>
      <c r="C371" s="15"/>
      <c r="D371" s="15"/>
      <c r="E371" s="15"/>
      <c r="F371" s="15"/>
      <c r="G371" s="156"/>
      <c r="H371" s="56"/>
      <c r="I371" s="155"/>
      <c r="J371" s="15"/>
      <c r="K371" s="15"/>
      <c r="L371" s="15"/>
      <c r="M371" s="15"/>
      <c r="N371" s="15"/>
      <c r="O371" s="156"/>
      <c r="P371" s="56"/>
      <c r="Q371" s="155"/>
      <c r="R371" s="15"/>
      <c r="S371" s="15"/>
      <c r="T371" s="15"/>
      <c r="U371" s="15"/>
      <c r="V371" s="15"/>
      <c r="W371" s="156"/>
    </row>
    <row r="372" spans="1:23" ht="24" customHeight="1">
      <c r="A372" s="188" t="s">
        <v>238</v>
      </c>
      <c r="B372" s="181"/>
      <c r="C372" s="182"/>
      <c r="D372" s="172"/>
      <c r="E372" s="176"/>
      <c r="F372" s="15"/>
      <c r="G372" s="156"/>
      <c r="H372" s="56"/>
      <c r="I372" s="188" t="s">
        <v>238</v>
      </c>
      <c r="J372" s="182"/>
      <c r="K372" s="182"/>
      <c r="L372" s="172"/>
      <c r="M372" s="172"/>
      <c r="N372" s="15"/>
      <c r="O372" s="156"/>
      <c r="P372" s="56"/>
      <c r="Q372" s="188" t="s">
        <v>238</v>
      </c>
      <c r="R372" s="182"/>
      <c r="S372" s="182"/>
      <c r="T372" s="172"/>
      <c r="U372" s="172"/>
      <c r="V372" s="15"/>
      <c r="W372" s="156"/>
    </row>
    <row r="373" spans="1:23" ht="9.75" customHeight="1" thickBot="1">
      <c r="A373" s="157"/>
      <c r="B373" s="48"/>
      <c r="C373" s="48"/>
      <c r="D373" s="48"/>
      <c r="E373" s="48"/>
      <c r="F373" s="48"/>
      <c r="G373" s="158"/>
      <c r="H373" s="56"/>
      <c r="I373" s="157"/>
      <c r="J373" s="48"/>
      <c r="K373" s="48"/>
      <c r="L373" s="48"/>
      <c r="M373" s="48"/>
      <c r="N373" s="48"/>
      <c r="O373" s="158"/>
      <c r="P373" s="56"/>
      <c r="Q373" s="157"/>
      <c r="R373" s="48"/>
      <c r="S373" s="48"/>
      <c r="T373" s="48"/>
      <c r="U373" s="48"/>
      <c r="V373" s="48"/>
      <c r="W373" s="158"/>
    </row>
    <row r="374" spans="1:22" ht="9.75" customHeight="1" thickBot="1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</row>
    <row r="375" spans="1:23" ht="12.75">
      <c r="A375" s="152"/>
      <c r="B375" s="153"/>
      <c r="C375" s="153"/>
      <c r="D375" s="153"/>
      <c r="E375" s="153"/>
      <c r="F375" s="153"/>
      <c r="G375" s="154"/>
      <c r="H375" s="56"/>
      <c r="I375" s="152"/>
      <c r="J375" s="153"/>
      <c r="K375" s="153"/>
      <c r="L375" s="153"/>
      <c r="M375" s="153"/>
      <c r="N375" s="153"/>
      <c r="O375" s="154"/>
      <c r="P375" s="56"/>
      <c r="Q375" s="152"/>
      <c r="R375" s="153"/>
      <c r="S375" s="153"/>
      <c r="T375" s="153"/>
      <c r="U375" s="153"/>
      <c r="V375" s="153"/>
      <c r="W375" s="154"/>
    </row>
    <row r="376" spans="1:23" ht="22.5">
      <c r="A376" s="168" t="s">
        <v>255</v>
      </c>
      <c r="B376" s="159"/>
      <c r="C376" s="159"/>
      <c r="D376" s="159"/>
      <c r="E376" s="15"/>
      <c r="F376" s="15"/>
      <c r="G376" s="156"/>
      <c r="H376" s="56"/>
      <c r="I376" s="168" t="s">
        <v>255</v>
      </c>
      <c r="J376" s="159"/>
      <c r="K376" s="159"/>
      <c r="L376" s="159"/>
      <c r="M376" s="15"/>
      <c r="N376" s="15"/>
      <c r="O376" s="156"/>
      <c r="P376" s="56"/>
      <c r="Q376" s="168" t="s">
        <v>255</v>
      </c>
      <c r="R376" s="159"/>
      <c r="S376" s="159"/>
      <c r="T376" s="159"/>
      <c r="U376" s="15"/>
      <c r="V376" s="15"/>
      <c r="W376" s="156"/>
    </row>
    <row r="377" spans="1:23" ht="12.75">
      <c r="A377" s="155"/>
      <c r="B377" s="15"/>
      <c r="C377" s="15"/>
      <c r="D377" s="15"/>
      <c r="E377" s="15"/>
      <c r="F377" s="15"/>
      <c r="G377" s="156"/>
      <c r="H377" s="56"/>
      <c r="I377" s="155"/>
      <c r="J377" s="15"/>
      <c r="K377" s="15"/>
      <c r="L377" s="15"/>
      <c r="M377" s="15"/>
      <c r="N377" s="15"/>
      <c r="O377" s="156"/>
      <c r="P377" s="56"/>
      <c r="Q377" s="155"/>
      <c r="R377" s="15"/>
      <c r="S377" s="15"/>
      <c r="T377" s="15"/>
      <c r="U377" s="15"/>
      <c r="V377" s="15"/>
      <c r="W377" s="156"/>
    </row>
    <row r="378" spans="1:23" ht="26.25" customHeight="1">
      <c r="A378" s="177" t="e">
        <f>#REF!</f>
        <v>#REF!</v>
      </c>
      <c r="B378" s="190" t="str">
        <f>VLOOKUP($G378,Deelnemers!$A$3:$G482,7,FALSE)</f>
        <v>*</v>
      </c>
      <c r="C378" s="15"/>
      <c r="D378" s="15"/>
      <c r="E378" s="164"/>
      <c r="F378" s="165" t="s">
        <v>189</v>
      </c>
      <c r="G378" s="163">
        <v>103</v>
      </c>
      <c r="H378" s="166"/>
      <c r="I378" s="178"/>
      <c r="J378" s="190" t="str">
        <f>VLOOKUP($O378,Deelnemers!$A$3:$G482,7,FALSE)</f>
        <v>*</v>
      </c>
      <c r="K378" s="15"/>
      <c r="L378" s="15"/>
      <c r="M378" s="164"/>
      <c r="N378" s="165" t="s">
        <v>189</v>
      </c>
      <c r="O378" s="163">
        <v>104</v>
      </c>
      <c r="P378" s="166"/>
      <c r="Q378" s="177" t="e">
        <f>#REF!</f>
        <v>#REF!</v>
      </c>
      <c r="R378" s="190" t="str">
        <f>VLOOKUP($W378,Deelnemers!$A$3:$G482,7,FALSE)</f>
        <v>*</v>
      </c>
      <c r="S378" s="15"/>
      <c r="T378" s="15"/>
      <c r="U378" s="164"/>
      <c r="V378" s="165" t="s">
        <v>189</v>
      </c>
      <c r="W378" s="163">
        <v>105</v>
      </c>
    </row>
    <row r="379" spans="1:23" ht="18.75" customHeight="1">
      <c r="A379" s="187" t="s">
        <v>236</v>
      </c>
      <c r="B379" s="161"/>
      <c r="C379" s="161">
        <f>VLOOKUP($G378,Deelnemers!$A$3:$E$128,2,FALSE)</f>
        <v>0</v>
      </c>
      <c r="D379" s="161"/>
      <c r="E379" s="15"/>
      <c r="F379" s="15"/>
      <c r="G379" s="204">
        <f>VLOOKUP($G378,Deelnemers!$A$3:$E$128,5,FALSE)</f>
        <v>0</v>
      </c>
      <c r="H379" s="167"/>
      <c r="I379" s="187" t="s">
        <v>236</v>
      </c>
      <c r="J379" s="161"/>
      <c r="K379" s="161">
        <f>VLOOKUP($O378,Deelnemers!$A$3:$E$128,2,FALSE)</f>
        <v>0</v>
      </c>
      <c r="L379" s="161"/>
      <c r="M379" s="15"/>
      <c r="N379" s="15"/>
      <c r="O379" s="204">
        <f>VLOOKUP($O378,Deelnemers!$A$3:$E$128,5,FALSE)</f>
        <v>0</v>
      </c>
      <c r="P379" s="167"/>
      <c r="Q379" s="187" t="s">
        <v>236</v>
      </c>
      <c r="R379" s="161"/>
      <c r="S379" s="161">
        <f>VLOOKUP($W378,Deelnemers!$A$3:$E$128,2,FALSE)</f>
        <v>0</v>
      </c>
      <c r="T379" s="161"/>
      <c r="U379" s="15"/>
      <c r="V379" s="15"/>
      <c r="W379" s="204">
        <f>VLOOKUP($W378,Deelnemers!$A$3:$E$128,5,FALSE)</f>
        <v>0</v>
      </c>
    </row>
    <row r="380" spans="1:23" ht="12.75">
      <c r="A380" s="155"/>
      <c r="B380" s="15"/>
      <c r="C380" s="15"/>
      <c r="D380" s="15"/>
      <c r="E380" s="15"/>
      <c r="F380" s="15"/>
      <c r="G380" s="156"/>
      <c r="H380" s="56"/>
      <c r="I380" s="155"/>
      <c r="J380" s="15"/>
      <c r="K380" s="15"/>
      <c r="L380" s="15"/>
      <c r="M380" s="15"/>
      <c r="N380" s="15"/>
      <c r="O380" s="156"/>
      <c r="P380" s="56"/>
      <c r="Q380" s="155"/>
      <c r="R380" s="15"/>
      <c r="S380" s="15"/>
      <c r="T380" s="15"/>
      <c r="U380" s="15"/>
      <c r="V380" s="15"/>
      <c r="W380" s="156"/>
    </row>
    <row r="381" spans="1:23" ht="17.25" customHeight="1">
      <c r="A381" s="187" t="s">
        <v>237</v>
      </c>
      <c r="B381" s="161"/>
      <c r="C381" s="161">
        <f>VLOOKUP($G378,Deelnemers!$A$3:$E$128,4,FALSE)</f>
        <v>0</v>
      </c>
      <c r="D381" s="161"/>
      <c r="E381" s="15"/>
      <c r="F381" s="15"/>
      <c r="G381" s="192">
        <f>VLOOKUP($G378,Deelnemers!$A$3:$E$128,3,FALSE)</f>
        <v>0</v>
      </c>
      <c r="H381" s="56"/>
      <c r="I381" s="187" t="s">
        <v>237</v>
      </c>
      <c r="J381" s="161"/>
      <c r="K381" s="161">
        <f>VLOOKUP($O378,Deelnemers!$A$3:$E$128,4,FALSE)</f>
        <v>0</v>
      </c>
      <c r="L381" s="161"/>
      <c r="M381" s="15"/>
      <c r="N381" s="15"/>
      <c r="O381" s="192">
        <f>VLOOKUP($O378,Deelnemers!$A$3:$E$128,3,FALSE)</f>
        <v>0</v>
      </c>
      <c r="P381" s="56"/>
      <c r="Q381" s="187" t="s">
        <v>237</v>
      </c>
      <c r="R381" s="161"/>
      <c r="S381" s="161">
        <f>VLOOKUP($W378,Deelnemers!$A$3:$E$128,4,FALSE)</f>
        <v>0</v>
      </c>
      <c r="T381" s="161"/>
      <c r="U381" s="15"/>
      <c r="V381" s="15"/>
      <c r="W381" s="192">
        <f>VLOOKUP($W378,Deelnemers!$A$3:$E$128,3,FALSE)</f>
        <v>0</v>
      </c>
    </row>
    <row r="382" spans="1:23" ht="12.75">
      <c r="A382" s="155"/>
      <c r="B382" s="15"/>
      <c r="C382" s="15"/>
      <c r="D382" s="15"/>
      <c r="E382" s="15"/>
      <c r="F382" s="15"/>
      <c r="G382" s="156"/>
      <c r="H382" s="56"/>
      <c r="I382" s="155"/>
      <c r="J382" s="15"/>
      <c r="K382" s="15"/>
      <c r="L382" s="15"/>
      <c r="M382" s="15"/>
      <c r="N382" s="15"/>
      <c r="O382" s="156"/>
      <c r="P382" s="56"/>
      <c r="Q382" s="155"/>
      <c r="R382" s="15"/>
      <c r="S382" s="15"/>
      <c r="T382" s="15"/>
      <c r="U382" s="15"/>
      <c r="V382" s="15"/>
      <c r="W382" s="156"/>
    </row>
    <row r="383" spans="1:23" ht="24" customHeight="1">
      <c r="A383" s="188" t="s">
        <v>238</v>
      </c>
      <c r="B383" s="181"/>
      <c r="C383" s="182"/>
      <c r="D383" s="172"/>
      <c r="E383" s="176"/>
      <c r="F383" s="15"/>
      <c r="G383" s="156"/>
      <c r="H383" s="56"/>
      <c r="I383" s="188" t="s">
        <v>238</v>
      </c>
      <c r="J383" s="182"/>
      <c r="K383" s="182"/>
      <c r="L383" s="172"/>
      <c r="M383" s="172"/>
      <c r="N383" s="15"/>
      <c r="O383" s="156"/>
      <c r="P383" s="56"/>
      <c r="Q383" s="188" t="s">
        <v>238</v>
      </c>
      <c r="R383" s="182"/>
      <c r="S383" s="182"/>
      <c r="T383" s="172"/>
      <c r="U383" s="172"/>
      <c r="V383" s="15"/>
      <c r="W383" s="156"/>
    </row>
    <row r="384" spans="1:23" ht="9.75" customHeight="1" thickBot="1">
      <c r="A384" s="157"/>
      <c r="B384" s="48"/>
      <c r="C384" s="48"/>
      <c r="D384" s="48"/>
      <c r="E384" s="48"/>
      <c r="F384" s="48"/>
      <c r="G384" s="158"/>
      <c r="H384" s="56"/>
      <c r="I384" s="157"/>
      <c r="J384" s="48"/>
      <c r="K384" s="48"/>
      <c r="L384" s="48"/>
      <c r="M384" s="48"/>
      <c r="N384" s="48"/>
      <c r="O384" s="158"/>
      <c r="P384" s="56"/>
      <c r="Q384" s="157"/>
      <c r="R384" s="48"/>
      <c r="S384" s="48"/>
      <c r="T384" s="48"/>
      <c r="U384" s="48"/>
      <c r="V384" s="48"/>
      <c r="W384" s="158"/>
    </row>
    <row r="385" spans="8:16" ht="9.75" customHeight="1" thickBot="1">
      <c r="H385" s="171"/>
      <c r="P385" s="171"/>
    </row>
    <row r="386" spans="1:23" ht="12.75">
      <c r="A386" s="152"/>
      <c r="B386" s="153"/>
      <c r="C386" s="153"/>
      <c r="D386" s="153"/>
      <c r="E386" s="153"/>
      <c r="F386" s="153"/>
      <c r="G386" s="154"/>
      <c r="H386" s="56"/>
      <c r="I386" s="152"/>
      <c r="J386" s="153"/>
      <c r="K386" s="153"/>
      <c r="L386" s="153"/>
      <c r="M386" s="153"/>
      <c r="N386" s="153"/>
      <c r="O386" s="154"/>
      <c r="P386" s="56"/>
      <c r="Q386" s="152"/>
      <c r="R386" s="153"/>
      <c r="S386" s="153"/>
      <c r="T386" s="153"/>
      <c r="U386" s="153"/>
      <c r="V386" s="153"/>
      <c r="W386" s="154"/>
    </row>
    <row r="387" spans="1:23" ht="22.5">
      <c r="A387" s="168" t="s">
        <v>255</v>
      </c>
      <c r="B387" s="159"/>
      <c r="C387" s="159"/>
      <c r="D387" s="159"/>
      <c r="E387" s="15"/>
      <c r="F387" s="15"/>
      <c r="G387" s="156"/>
      <c r="H387" s="56"/>
      <c r="I387" s="168" t="s">
        <v>255</v>
      </c>
      <c r="J387" s="159"/>
      <c r="K387" s="159"/>
      <c r="L387" s="159"/>
      <c r="M387" s="15"/>
      <c r="N387" s="15"/>
      <c r="O387" s="156"/>
      <c r="P387" s="56"/>
      <c r="Q387" s="168" t="s">
        <v>255</v>
      </c>
      <c r="R387" s="159"/>
      <c r="S387" s="159"/>
      <c r="T387" s="159"/>
      <c r="U387" s="15"/>
      <c r="V387" s="15"/>
      <c r="W387" s="156"/>
    </row>
    <row r="388" spans="1:23" ht="12.75">
      <c r="A388" s="155"/>
      <c r="B388" s="15"/>
      <c r="C388" s="15"/>
      <c r="D388" s="15"/>
      <c r="E388" s="15"/>
      <c r="F388" s="15"/>
      <c r="G388" s="156"/>
      <c r="H388" s="56"/>
      <c r="I388" s="155"/>
      <c r="J388" s="15"/>
      <c r="K388" s="15"/>
      <c r="L388" s="15"/>
      <c r="M388" s="15"/>
      <c r="N388" s="15"/>
      <c r="O388" s="156"/>
      <c r="P388" s="56"/>
      <c r="Q388" s="155"/>
      <c r="R388" s="15"/>
      <c r="S388" s="15"/>
      <c r="T388" s="15"/>
      <c r="U388" s="15"/>
      <c r="V388" s="15"/>
      <c r="W388" s="156"/>
    </row>
    <row r="389" spans="1:23" ht="26.25" customHeight="1">
      <c r="A389" s="177" t="e">
        <f>#REF!</f>
        <v>#REF!</v>
      </c>
      <c r="B389" s="190" t="str">
        <f>VLOOKUP($G389,Deelnemers!$A$3:$G493,7,FALSE)</f>
        <v>*</v>
      </c>
      <c r="C389" s="15"/>
      <c r="D389" s="15"/>
      <c r="E389" s="164"/>
      <c r="F389" s="165" t="s">
        <v>189</v>
      </c>
      <c r="G389" s="163">
        <v>106</v>
      </c>
      <c r="H389" s="166"/>
      <c r="I389" s="178"/>
      <c r="J389" s="190" t="str">
        <f>VLOOKUP($O389,Deelnemers!$A$3:$G493,7,FALSE)</f>
        <v>*</v>
      </c>
      <c r="K389" s="15"/>
      <c r="L389" s="15"/>
      <c r="M389" s="164"/>
      <c r="N389" s="165" t="s">
        <v>189</v>
      </c>
      <c r="O389" s="163">
        <v>107</v>
      </c>
      <c r="P389" s="166"/>
      <c r="Q389" s="177" t="e">
        <f>#REF!</f>
        <v>#REF!</v>
      </c>
      <c r="R389" s="190" t="str">
        <f>VLOOKUP($W389,Deelnemers!$A$3:$G493,7,FALSE)</f>
        <v>*</v>
      </c>
      <c r="S389" s="15"/>
      <c r="T389" s="15"/>
      <c r="U389" s="164"/>
      <c r="V389" s="165" t="s">
        <v>189</v>
      </c>
      <c r="W389" s="163">
        <v>108</v>
      </c>
    </row>
    <row r="390" spans="1:23" ht="18.75" customHeight="1">
      <c r="A390" s="187" t="s">
        <v>236</v>
      </c>
      <c r="B390" s="161"/>
      <c r="C390" s="161">
        <f>VLOOKUP($G389,Deelnemers!$A$3:$E$128,2,FALSE)</f>
        <v>0</v>
      </c>
      <c r="D390" s="161"/>
      <c r="E390" s="15"/>
      <c r="F390" s="15"/>
      <c r="G390" s="204">
        <f>VLOOKUP($G389,Deelnemers!$A$3:$E$128,5,FALSE)</f>
        <v>0</v>
      </c>
      <c r="H390" s="167"/>
      <c r="I390" s="187" t="s">
        <v>236</v>
      </c>
      <c r="J390" s="161"/>
      <c r="K390" s="161">
        <f>VLOOKUP($O389,Deelnemers!$A$3:$E$128,2,FALSE)</f>
        <v>0</v>
      </c>
      <c r="L390" s="161"/>
      <c r="M390" s="15"/>
      <c r="N390" s="15"/>
      <c r="O390" s="204">
        <f>VLOOKUP($G389,Deelnemers!$A$3:$E$128,5,FALSE)</f>
        <v>0</v>
      </c>
      <c r="P390" s="167"/>
      <c r="Q390" s="187" t="s">
        <v>236</v>
      </c>
      <c r="R390" s="161"/>
      <c r="S390" s="161">
        <f>VLOOKUP($W389,Deelnemers!$A$3:$E$128,2,FALSE)</f>
        <v>0</v>
      </c>
      <c r="T390" s="161"/>
      <c r="U390" s="15"/>
      <c r="V390" s="15"/>
      <c r="W390" s="204">
        <f>VLOOKUP($G389,Deelnemers!$A$3:$E$128,5,FALSE)</f>
        <v>0</v>
      </c>
    </row>
    <row r="391" spans="1:23" ht="12.75">
      <c r="A391" s="155"/>
      <c r="B391" s="15"/>
      <c r="C391" s="15"/>
      <c r="D391" s="15"/>
      <c r="E391" s="15"/>
      <c r="F391" s="15"/>
      <c r="G391" s="156"/>
      <c r="H391" s="56"/>
      <c r="I391" s="155"/>
      <c r="J391" s="15"/>
      <c r="K391" s="15"/>
      <c r="L391" s="15"/>
      <c r="M391" s="15"/>
      <c r="N391" s="15"/>
      <c r="O391" s="156"/>
      <c r="P391" s="56"/>
      <c r="Q391" s="155"/>
      <c r="R391" s="15"/>
      <c r="S391" s="15"/>
      <c r="T391" s="15"/>
      <c r="U391" s="15"/>
      <c r="V391" s="15"/>
      <c r="W391" s="156"/>
    </row>
    <row r="392" spans="1:23" ht="17.25" customHeight="1">
      <c r="A392" s="187" t="s">
        <v>237</v>
      </c>
      <c r="B392" s="161"/>
      <c r="C392" s="161">
        <f>VLOOKUP($G389,Deelnemers!$A$3:$E$128,4,FALSE)</f>
        <v>0</v>
      </c>
      <c r="D392" s="161"/>
      <c r="E392" s="15"/>
      <c r="F392" s="15"/>
      <c r="G392" s="192">
        <f>VLOOKUP($G389,Deelnemers!$A$3:$E$128,3,FALSE)</f>
        <v>0</v>
      </c>
      <c r="H392" s="56"/>
      <c r="I392" s="187" t="s">
        <v>237</v>
      </c>
      <c r="J392" s="161"/>
      <c r="K392" s="161">
        <f>VLOOKUP($O389,Deelnemers!$A$3:$E$128,4,FALSE)</f>
        <v>0</v>
      </c>
      <c r="L392" s="161"/>
      <c r="M392" s="15"/>
      <c r="N392" s="15"/>
      <c r="O392" s="192">
        <f>VLOOKUP($O389,Deelnemers!$A$3:$E$128,3,FALSE)</f>
        <v>0</v>
      </c>
      <c r="P392" s="56"/>
      <c r="Q392" s="187" t="s">
        <v>237</v>
      </c>
      <c r="R392" s="161"/>
      <c r="S392" s="161">
        <f>VLOOKUP($W389,Deelnemers!$A$3:$E$128,4,FALSE)</f>
        <v>0</v>
      </c>
      <c r="T392" s="161"/>
      <c r="U392" s="15"/>
      <c r="V392" s="15"/>
      <c r="W392" s="192">
        <f>VLOOKUP($W389,Deelnemers!$A$3:$E$128,3,FALSE)</f>
        <v>0</v>
      </c>
    </row>
    <row r="393" spans="1:23" ht="12.75">
      <c r="A393" s="155"/>
      <c r="B393" s="15"/>
      <c r="C393" s="15"/>
      <c r="D393" s="15"/>
      <c r="E393" s="15"/>
      <c r="F393" s="15"/>
      <c r="G393" s="156"/>
      <c r="H393" s="56"/>
      <c r="I393" s="155"/>
      <c r="J393" s="15"/>
      <c r="K393" s="15"/>
      <c r="L393" s="15"/>
      <c r="M393" s="15"/>
      <c r="N393" s="15"/>
      <c r="O393" s="156"/>
      <c r="P393" s="56"/>
      <c r="Q393" s="155"/>
      <c r="R393" s="15"/>
      <c r="S393" s="15"/>
      <c r="T393" s="15"/>
      <c r="U393" s="15"/>
      <c r="V393" s="15"/>
      <c r="W393" s="156"/>
    </row>
    <row r="394" spans="1:23" ht="24" customHeight="1">
      <c r="A394" s="188" t="s">
        <v>238</v>
      </c>
      <c r="B394" s="181"/>
      <c r="C394" s="182"/>
      <c r="D394" s="172"/>
      <c r="E394" s="176"/>
      <c r="F394" s="15"/>
      <c r="G394" s="156"/>
      <c r="H394" s="56"/>
      <c r="I394" s="188" t="s">
        <v>238</v>
      </c>
      <c r="J394" s="182"/>
      <c r="K394" s="182"/>
      <c r="L394" s="172"/>
      <c r="M394" s="172"/>
      <c r="N394" s="15"/>
      <c r="O394" s="156"/>
      <c r="P394" s="56"/>
      <c r="Q394" s="188" t="s">
        <v>238</v>
      </c>
      <c r="R394" s="182"/>
      <c r="S394" s="182"/>
      <c r="T394" s="172"/>
      <c r="U394" s="172"/>
      <c r="V394" s="15"/>
      <c r="W394" s="156"/>
    </row>
    <row r="395" spans="1:23" ht="9.75" customHeight="1" thickBot="1">
      <c r="A395" s="157"/>
      <c r="B395" s="48"/>
      <c r="C395" s="48"/>
      <c r="D395" s="48"/>
      <c r="E395" s="48"/>
      <c r="F395" s="48"/>
      <c r="G395" s="158"/>
      <c r="H395" s="56"/>
      <c r="I395" s="157"/>
      <c r="J395" s="48"/>
      <c r="K395" s="48"/>
      <c r="L395" s="48"/>
      <c r="M395" s="48"/>
      <c r="N395" s="48"/>
      <c r="O395" s="158"/>
      <c r="P395" s="56"/>
      <c r="Q395" s="157"/>
      <c r="R395" s="48"/>
      <c r="S395" s="48"/>
      <c r="T395" s="48"/>
      <c r="U395" s="48"/>
      <c r="V395" s="48"/>
      <c r="W395" s="158"/>
    </row>
    <row r="396" spans="1:22" ht="9.75" customHeight="1" thickBot="1">
      <c r="A396" s="171"/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</row>
    <row r="397" spans="1:23" ht="12.75">
      <c r="A397" s="152"/>
      <c r="B397" s="153"/>
      <c r="C397" s="153"/>
      <c r="D397" s="153"/>
      <c r="E397" s="153"/>
      <c r="F397" s="153"/>
      <c r="G397" s="154"/>
      <c r="H397" s="56"/>
      <c r="I397" s="152"/>
      <c r="J397" s="153"/>
      <c r="K397" s="153"/>
      <c r="L397" s="153"/>
      <c r="M397" s="153"/>
      <c r="N397" s="153"/>
      <c r="O397" s="154"/>
      <c r="P397" s="56"/>
      <c r="Q397" s="152"/>
      <c r="R397" s="153"/>
      <c r="S397" s="153"/>
      <c r="T397" s="153"/>
      <c r="U397" s="153"/>
      <c r="V397" s="153"/>
      <c r="W397" s="154"/>
    </row>
    <row r="398" spans="1:23" ht="22.5">
      <c r="A398" s="168" t="s">
        <v>255</v>
      </c>
      <c r="B398" s="159"/>
      <c r="C398" s="159"/>
      <c r="D398" s="159"/>
      <c r="E398" s="15"/>
      <c r="F398" s="15"/>
      <c r="G398" s="156"/>
      <c r="H398" s="56"/>
      <c r="I398" s="168" t="s">
        <v>255</v>
      </c>
      <c r="J398" s="159"/>
      <c r="K398" s="159"/>
      <c r="L398" s="159"/>
      <c r="M398" s="15"/>
      <c r="N398" s="15"/>
      <c r="O398" s="156"/>
      <c r="P398" s="56"/>
      <c r="Q398" s="168" t="s">
        <v>255</v>
      </c>
      <c r="R398" s="159"/>
      <c r="S398" s="159"/>
      <c r="T398" s="159"/>
      <c r="U398" s="15"/>
      <c r="V398" s="15"/>
      <c r="W398" s="156"/>
    </row>
    <row r="399" spans="1:23" ht="12.75">
      <c r="A399" s="155"/>
      <c r="B399" s="15"/>
      <c r="C399" s="15"/>
      <c r="D399" s="15"/>
      <c r="E399" s="15"/>
      <c r="F399" s="15"/>
      <c r="G399" s="156"/>
      <c r="H399" s="56"/>
      <c r="I399" s="155"/>
      <c r="J399" s="15"/>
      <c r="K399" s="15"/>
      <c r="L399" s="15"/>
      <c r="M399" s="15"/>
      <c r="N399" s="15"/>
      <c r="O399" s="156"/>
      <c r="P399" s="56"/>
      <c r="Q399" s="155"/>
      <c r="R399" s="15"/>
      <c r="S399" s="15"/>
      <c r="T399" s="15"/>
      <c r="U399" s="15"/>
      <c r="V399" s="15"/>
      <c r="W399" s="156"/>
    </row>
    <row r="400" spans="1:23" ht="26.25" customHeight="1">
      <c r="A400" s="177" t="e">
        <f>#REF!</f>
        <v>#REF!</v>
      </c>
      <c r="B400" s="190" t="str">
        <f>VLOOKUP($G400,Deelnemers!$A$3:$G504,7,FALSE)</f>
        <v>*</v>
      </c>
      <c r="C400" s="15"/>
      <c r="D400" s="15"/>
      <c r="E400" s="164"/>
      <c r="F400" s="165" t="s">
        <v>189</v>
      </c>
      <c r="G400" s="163">
        <v>109</v>
      </c>
      <c r="H400" s="166"/>
      <c r="I400" s="178"/>
      <c r="J400" s="190" t="str">
        <f>VLOOKUP($O400,Deelnemers!$A$3:$G504,7,FALSE)</f>
        <v>*</v>
      </c>
      <c r="K400" s="15"/>
      <c r="L400" s="15"/>
      <c r="M400" s="164"/>
      <c r="N400" s="165" t="s">
        <v>189</v>
      </c>
      <c r="O400" s="163">
        <v>110</v>
      </c>
      <c r="P400" s="166"/>
      <c r="Q400" s="177" t="e">
        <f>#REF!</f>
        <v>#REF!</v>
      </c>
      <c r="R400" s="190" t="str">
        <f>VLOOKUP($W400,Deelnemers!$A$3:$G504,7,FALSE)</f>
        <v>*</v>
      </c>
      <c r="S400" s="15"/>
      <c r="T400" s="15"/>
      <c r="U400" s="164"/>
      <c r="V400" s="165" t="s">
        <v>189</v>
      </c>
      <c r="W400" s="163">
        <v>111</v>
      </c>
    </row>
    <row r="401" spans="1:23" ht="18.75" customHeight="1">
      <c r="A401" s="187" t="s">
        <v>236</v>
      </c>
      <c r="B401" s="161"/>
      <c r="C401" s="161">
        <f>VLOOKUP($G400,Deelnemers!$A$3:$E$128,2,FALSE)</f>
        <v>0</v>
      </c>
      <c r="D401" s="161"/>
      <c r="E401" s="15"/>
      <c r="F401" s="15"/>
      <c r="G401" s="162"/>
      <c r="H401" s="167"/>
      <c r="I401" s="187" t="s">
        <v>236</v>
      </c>
      <c r="J401" s="161"/>
      <c r="K401" s="161">
        <f>VLOOKUP($O400,Deelnemers!$A$3:$E$128,2,FALSE)</f>
        <v>0</v>
      </c>
      <c r="L401" s="161"/>
      <c r="M401" s="15"/>
      <c r="N401" s="15"/>
      <c r="O401" s="162"/>
      <c r="P401" s="167"/>
      <c r="Q401" s="187" t="s">
        <v>236</v>
      </c>
      <c r="R401" s="161"/>
      <c r="S401" s="161">
        <f>VLOOKUP($W400,Deelnemers!$A$3:$E$128,2,FALSE)</f>
        <v>0</v>
      </c>
      <c r="T401" s="161"/>
      <c r="U401" s="15"/>
      <c r="V401" s="15"/>
      <c r="W401" s="162"/>
    </row>
    <row r="402" spans="1:23" ht="12.75">
      <c r="A402" s="155"/>
      <c r="B402" s="15"/>
      <c r="C402" s="15"/>
      <c r="D402" s="15"/>
      <c r="E402" s="15"/>
      <c r="F402" s="15"/>
      <c r="G402" s="156"/>
      <c r="H402" s="56"/>
      <c r="I402" s="155"/>
      <c r="J402" s="15"/>
      <c r="K402" s="15"/>
      <c r="L402" s="15"/>
      <c r="M402" s="15"/>
      <c r="N402" s="15"/>
      <c r="O402" s="156"/>
      <c r="P402" s="56"/>
      <c r="Q402" s="155"/>
      <c r="R402" s="15"/>
      <c r="S402" s="15"/>
      <c r="T402" s="15"/>
      <c r="U402" s="15"/>
      <c r="V402" s="15"/>
      <c r="W402" s="156"/>
    </row>
    <row r="403" spans="1:23" ht="17.25" customHeight="1">
      <c r="A403" s="187" t="s">
        <v>237</v>
      </c>
      <c r="B403" s="161"/>
      <c r="C403" s="161">
        <f>VLOOKUP($G400,Deelnemers!$A$3:$E$128,4,FALSE)</f>
        <v>0</v>
      </c>
      <c r="D403" s="161"/>
      <c r="E403" s="15"/>
      <c r="F403" s="15"/>
      <c r="G403" s="192">
        <f>VLOOKUP($G400,Deelnemers!$A$3:$E$128,3,FALSE)</f>
        <v>0</v>
      </c>
      <c r="H403" s="56"/>
      <c r="I403" s="187" t="s">
        <v>237</v>
      </c>
      <c r="J403" s="161"/>
      <c r="K403" s="161">
        <f>VLOOKUP($O400,Deelnemers!$A$3:$E$128,4,FALSE)</f>
        <v>0</v>
      </c>
      <c r="L403" s="161"/>
      <c r="M403" s="15"/>
      <c r="N403" s="15"/>
      <c r="O403" s="192">
        <f>VLOOKUP($O400,Deelnemers!$A$3:$E$128,3,FALSE)</f>
        <v>0</v>
      </c>
      <c r="P403" s="56"/>
      <c r="Q403" s="187" t="s">
        <v>237</v>
      </c>
      <c r="R403" s="161"/>
      <c r="S403" s="161">
        <f>VLOOKUP($W400,Deelnemers!$A$3:$E$128,4,FALSE)</f>
        <v>0</v>
      </c>
      <c r="T403" s="161"/>
      <c r="U403" s="15"/>
      <c r="V403" s="15"/>
      <c r="W403" s="192">
        <f>VLOOKUP($W400,Deelnemers!$A$3:$E$128,3,FALSE)</f>
        <v>0</v>
      </c>
    </row>
    <row r="404" spans="1:23" ht="12.75">
      <c r="A404" s="155"/>
      <c r="B404" s="15"/>
      <c r="C404" s="15"/>
      <c r="D404" s="15"/>
      <c r="E404" s="15"/>
      <c r="F404" s="15"/>
      <c r="G404" s="156"/>
      <c r="H404" s="56"/>
      <c r="I404" s="155"/>
      <c r="J404" s="15"/>
      <c r="K404" s="15"/>
      <c r="L404" s="15"/>
      <c r="M404" s="15"/>
      <c r="N404" s="15"/>
      <c r="O404" s="156"/>
      <c r="P404" s="56"/>
      <c r="Q404" s="155"/>
      <c r="R404" s="15"/>
      <c r="S404" s="15"/>
      <c r="T404" s="15"/>
      <c r="U404" s="15"/>
      <c r="V404" s="15"/>
      <c r="W404" s="156"/>
    </row>
    <row r="405" spans="1:23" ht="24" customHeight="1">
      <c r="A405" s="188" t="s">
        <v>238</v>
      </c>
      <c r="B405" s="181"/>
      <c r="C405" s="182"/>
      <c r="D405" s="172"/>
      <c r="E405" s="176"/>
      <c r="F405" s="15"/>
      <c r="G405" s="156"/>
      <c r="H405" s="56"/>
      <c r="I405" s="188" t="s">
        <v>238</v>
      </c>
      <c r="J405" s="182"/>
      <c r="K405" s="182"/>
      <c r="L405" s="172"/>
      <c r="M405" s="172"/>
      <c r="N405" s="15"/>
      <c r="O405" s="156"/>
      <c r="P405" s="56"/>
      <c r="Q405" s="188" t="s">
        <v>238</v>
      </c>
      <c r="R405" s="182"/>
      <c r="S405" s="182"/>
      <c r="T405" s="172"/>
      <c r="U405" s="172"/>
      <c r="V405" s="15"/>
      <c r="W405" s="156"/>
    </row>
    <row r="406" spans="1:23" ht="9.75" customHeight="1" thickBot="1">
      <c r="A406" s="157"/>
      <c r="B406" s="48"/>
      <c r="C406" s="48"/>
      <c r="D406" s="48"/>
      <c r="E406" s="48"/>
      <c r="F406" s="48"/>
      <c r="G406" s="158"/>
      <c r="H406" s="56"/>
      <c r="I406" s="157"/>
      <c r="J406" s="48"/>
      <c r="K406" s="48"/>
      <c r="L406" s="48"/>
      <c r="M406" s="48"/>
      <c r="N406" s="48"/>
      <c r="O406" s="158"/>
      <c r="P406" s="56"/>
      <c r="Q406" s="157"/>
      <c r="R406" s="48"/>
      <c r="S406" s="48"/>
      <c r="T406" s="48"/>
      <c r="U406" s="48"/>
      <c r="V406" s="48"/>
      <c r="W406" s="158"/>
    </row>
    <row r="407" spans="8:16" ht="9.75" customHeight="1" thickBot="1">
      <c r="H407" s="171"/>
      <c r="P407" s="171"/>
    </row>
    <row r="408" spans="1:23" ht="12.75">
      <c r="A408" s="152"/>
      <c r="B408" s="153"/>
      <c r="C408" s="153"/>
      <c r="D408" s="153"/>
      <c r="E408" s="153"/>
      <c r="F408" s="153"/>
      <c r="G408" s="154"/>
      <c r="H408" s="56"/>
      <c r="I408" s="152"/>
      <c r="J408" s="153"/>
      <c r="K408" s="153"/>
      <c r="L408" s="153"/>
      <c r="M408" s="153"/>
      <c r="N408" s="153"/>
      <c r="O408" s="154"/>
      <c r="P408" s="56"/>
      <c r="Q408" s="152"/>
      <c r="R408" s="153"/>
      <c r="S408" s="153"/>
      <c r="T408" s="153"/>
      <c r="U408" s="153"/>
      <c r="V408" s="153"/>
      <c r="W408" s="154"/>
    </row>
    <row r="409" spans="1:23" ht="22.5">
      <c r="A409" s="168" t="s">
        <v>255</v>
      </c>
      <c r="B409" s="159"/>
      <c r="C409" s="159"/>
      <c r="D409" s="159"/>
      <c r="E409" s="15"/>
      <c r="F409" s="15"/>
      <c r="G409" s="156"/>
      <c r="H409" s="56"/>
      <c r="I409" s="168" t="s">
        <v>255</v>
      </c>
      <c r="J409" s="159"/>
      <c r="K409" s="159"/>
      <c r="L409" s="159"/>
      <c r="M409" s="15"/>
      <c r="N409" s="15"/>
      <c r="O409" s="156"/>
      <c r="P409" s="56"/>
      <c r="Q409" s="168" t="s">
        <v>255</v>
      </c>
      <c r="R409" s="159"/>
      <c r="S409" s="159"/>
      <c r="T409" s="159"/>
      <c r="U409" s="15"/>
      <c r="V409" s="15"/>
      <c r="W409" s="156"/>
    </row>
    <row r="410" spans="1:23" ht="12.75">
      <c r="A410" s="155"/>
      <c r="B410" s="15"/>
      <c r="C410" s="15"/>
      <c r="D410" s="15"/>
      <c r="E410" s="15"/>
      <c r="F410" s="15"/>
      <c r="G410" s="156"/>
      <c r="H410" s="56"/>
      <c r="I410" s="155"/>
      <c r="J410" s="15"/>
      <c r="K410" s="15"/>
      <c r="L410" s="15"/>
      <c r="M410" s="15"/>
      <c r="N410" s="15"/>
      <c r="O410" s="156"/>
      <c r="P410" s="56"/>
      <c r="Q410" s="155"/>
      <c r="R410" s="15"/>
      <c r="S410" s="15"/>
      <c r="T410" s="15"/>
      <c r="U410" s="15"/>
      <c r="V410" s="15"/>
      <c r="W410" s="156"/>
    </row>
    <row r="411" spans="1:23" ht="26.25" customHeight="1">
      <c r="A411" s="177" t="e">
        <f>#REF!</f>
        <v>#REF!</v>
      </c>
      <c r="B411" s="190" t="str">
        <f>VLOOKUP($G411,Deelnemers!$A$3:$G515,7,FALSE)</f>
        <v>*</v>
      </c>
      <c r="C411" s="15"/>
      <c r="D411" s="15"/>
      <c r="E411" s="164"/>
      <c r="F411" s="165" t="s">
        <v>189</v>
      </c>
      <c r="G411" s="163">
        <v>112</v>
      </c>
      <c r="H411" s="166"/>
      <c r="I411" s="178"/>
      <c r="J411" s="190" t="str">
        <f>VLOOKUP($O411,Deelnemers!$A$3:$G515,7,FALSE)</f>
        <v>*</v>
      </c>
      <c r="K411" s="15"/>
      <c r="L411" s="15"/>
      <c r="M411" s="164"/>
      <c r="N411" s="165" t="s">
        <v>189</v>
      </c>
      <c r="O411" s="163">
        <v>113</v>
      </c>
      <c r="P411" s="166"/>
      <c r="Q411" s="177" t="e">
        <f>#REF!</f>
        <v>#REF!</v>
      </c>
      <c r="R411" s="190" t="str">
        <f>VLOOKUP($W411,Deelnemers!$A$3:$G515,7,FALSE)</f>
        <v>*</v>
      </c>
      <c r="S411" s="15"/>
      <c r="T411" s="15"/>
      <c r="U411" s="164"/>
      <c r="V411" s="165" t="s">
        <v>189</v>
      </c>
      <c r="W411" s="163">
        <v>114</v>
      </c>
    </row>
    <row r="412" spans="1:23" ht="18.75" customHeight="1">
      <c r="A412" s="187" t="s">
        <v>236</v>
      </c>
      <c r="B412" s="161"/>
      <c r="C412" s="161">
        <f>VLOOKUP($G411,Deelnemers!$A$3:$E$128,2,FALSE)</f>
        <v>0</v>
      </c>
      <c r="D412" s="161"/>
      <c r="E412" s="15"/>
      <c r="F412" s="15"/>
      <c r="G412" s="162"/>
      <c r="H412" s="167"/>
      <c r="I412" s="187" t="s">
        <v>236</v>
      </c>
      <c r="J412" s="161"/>
      <c r="K412" s="161">
        <f>VLOOKUP($O411,Deelnemers!$A$3:$E$128,2,FALSE)</f>
        <v>0</v>
      </c>
      <c r="L412" s="161"/>
      <c r="M412" s="15"/>
      <c r="N412" s="15"/>
      <c r="O412" s="162"/>
      <c r="P412" s="167"/>
      <c r="Q412" s="187" t="s">
        <v>236</v>
      </c>
      <c r="R412" s="161"/>
      <c r="S412" s="161">
        <f>VLOOKUP($W411,Deelnemers!$A$3:$E$128,2,FALSE)</f>
        <v>0</v>
      </c>
      <c r="T412" s="161"/>
      <c r="U412" s="15"/>
      <c r="V412" s="15"/>
      <c r="W412" s="162"/>
    </row>
    <row r="413" spans="1:23" ht="12.75">
      <c r="A413" s="155"/>
      <c r="B413" s="15"/>
      <c r="C413" s="15"/>
      <c r="D413" s="15"/>
      <c r="E413" s="15"/>
      <c r="F413" s="15"/>
      <c r="G413" s="156"/>
      <c r="H413" s="56"/>
      <c r="I413" s="155"/>
      <c r="J413" s="15"/>
      <c r="K413" s="15"/>
      <c r="L413" s="15"/>
      <c r="M413" s="15"/>
      <c r="N413" s="15"/>
      <c r="O413" s="156"/>
      <c r="P413" s="56"/>
      <c r="Q413" s="155"/>
      <c r="R413" s="15"/>
      <c r="S413" s="15"/>
      <c r="T413" s="15"/>
      <c r="U413" s="15"/>
      <c r="V413" s="15"/>
      <c r="W413" s="156"/>
    </row>
    <row r="414" spans="1:23" ht="17.25" customHeight="1">
      <c r="A414" s="187" t="s">
        <v>237</v>
      </c>
      <c r="B414" s="161"/>
      <c r="C414" s="161">
        <f>VLOOKUP($G411,Deelnemers!$A$3:$E$128,4,FALSE)</f>
        <v>0</v>
      </c>
      <c r="D414" s="161"/>
      <c r="E414" s="15"/>
      <c r="F414" s="15"/>
      <c r="G414" s="192">
        <f>VLOOKUP($G411,Deelnemers!$A$3:$E$128,3,FALSE)</f>
        <v>0</v>
      </c>
      <c r="H414" s="56"/>
      <c r="I414" s="187" t="s">
        <v>237</v>
      </c>
      <c r="J414" s="161"/>
      <c r="K414" s="161">
        <f>VLOOKUP($O411,Deelnemers!$A$3:$E$128,4,FALSE)</f>
        <v>0</v>
      </c>
      <c r="L414" s="161"/>
      <c r="M414" s="15"/>
      <c r="N414" s="15"/>
      <c r="O414" s="192">
        <f>VLOOKUP($O411,Deelnemers!$A$3:$E$128,3,FALSE)</f>
        <v>0</v>
      </c>
      <c r="P414" s="56"/>
      <c r="Q414" s="187" t="s">
        <v>237</v>
      </c>
      <c r="R414" s="161"/>
      <c r="S414" s="161">
        <f>VLOOKUP($W411,Deelnemers!$A$3:$E$128,4,FALSE)</f>
        <v>0</v>
      </c>
      <c r="T414" s="161"/>
      <c r="U414" s="15"/>
      <c r="V414" s="15"/>
      <c r="W414" s="192">
        <f>VLOOKUP($W411,Deelnemers!$A$3:$E$128,3,FALSE)</f>
        <v>0</v>
      </c>
    </row>
    <row r="415" spans="1:23" ht="12.75">
      <c r="A415" s="155"/>
      <c r="B415" s="15"/>
      <c r="C415" s="15"/>
      <c r="D415" s="15"/>
      <c r="E415" s="15"/>
      <c r="F415" s="15"/>
      <c r="G415" s="156"/>
      <c r="H415" s="56"/>
      <c r="I415" s="155"/>
      <c r="J415" s="15"/>
      <c r="K415" s="15"/>
      <c r="L415" s="15"/>
      <c r="M415" s="15"/>
      <c r="N415" s="15"/>
      <c r="O415" s="156"/>
      <c r="P415" s="56"/>
      <c r="Q415" s="155"/>
      <c r="R415" s="15"/>
      <c r="S415" s="15"/>
      <c r="T415" s="15"/>
      <c r="U415" s="15"/>
      <c r="V415" s="15"/>
      <c r="W415" s="156"/>
    </row>
    <row r="416" spans="1:23" ht="24" customHeight="1">
      <c r="A416" s="188" t="s">
        <v>238</v>
      </c>
      <c r="B416" s="181"/>
      <c r="C416" s="182"/>
      <c r="D416" s="172"/>
      <c r="E416" s="176"/>
      <c r="F416" s="15"/>
      <c r="G416" s="156"/>
      <c r="H416" s="56"/>
      <c r="I416" s="188" t="s">
        <v>238</v>
      </c>
      <c r="J416" s="182"/>
      <c r="K416" s="182"/>
      <c r="L416" s="172"/>
      <c r="M416" s="172"/>
      <c r="N416" s="15"/>
      <c r="O416" s="156"/>
      <c r="P416" s="56"/>
      <c r="Q416" s="188" t="s">
        <v>238</v>
      </c>
      <c r="R416" s="182"/>
      <c r="S416" s="182"/>
      <c r="T416" s="172"/>
      <c r="U416" s="172"/>
      <c r="V416" s="15"/>
      <c r="W416" s="156"/>
    </row>
    <row r="417" spans="1:23" ht="9.75" customHeight="1" thickBot="1">
      <c r="A417" s="157"/>
      <c r="B417" s="48"/>
      <c r="C417" s="48"/>
      <c r="D417" s="48"/>
      <c r="E417" s="48"/>
      <c r="F417" s="48"/>
      <c r="G417" s="158"/>
      <c r="H417" s="56"/>
      <c r="I417" s="157"/>
      <c r="J417" s="48"/>
      <c r="K417" s="48"/>
      <c r="L417" s="48"/>
      <c r="M417" s="48"/>
      <c r="N417" s="48"/>
      <c r="O417" s="158"/>
      <c r="P417" s="56"/>
      <c r="Q417" s="157"/>
      <c r="R417" s="48"/>
      <c r="S417" s="48"/>
      <c r="T417" s="48"/>
      <c r="U417" s="48"/>
      <c r="V417" s="48"/>
      <c r="W417" s="158"/>
    </row>
    <row r="418" spans="1:22" ht="9.75" customHeight="1" thickBot="1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</row>
    <row r="419" spans="1:23" ht="12.75">
      <c r="A419" s="152"/>
      <c r="B419" s="153"/>
      <c r="C419" s="153"/>
      <c r="D419" s="153"/>
      <c r="E419" s="153"/>
      <c r="F419" s="153"/>
      <c r="G419" s="154"/>
      <c r="H419" s="56"/>
      <c r="I419" s="152"/>
      <c r="J419" s="153"/>
      <c r="K419" s="153"/>
      <c r="L419" s="153"/>
      <c r="M419" s="153"/>
      <c r="N419" s="153"/>
      <c r="O419" s="154"/>
      <c r="P419" s="56"/>
      <c r="Q419" s="152"/>
      <c r="R419" s="153"/>
      <c r="S419" s="153"/>
      <c r="T419" s="153"/>
      <c r="U419" s="153"/>
      <c r="V419" s="153"/>
      <c r="W419" s="154"/>
    </row>
    <row r="420" spans="1:23" ht="22.5">
      <c r="A420" s="168" t="s">
        <v>255</v>
      </c>
      <c r="B420" s="159"/>
      <c r="C420" s="159"/>
      <c r="D420" s="159"/>
      <c r="E420" s="15"/>
      <c r="F420" s="15"/>
      <c r="G420" s="156"/>
      <c r="H420" s="56"/>
      <c r="I420" s="168" t="s">
        <v>255</v>
      </c>
      <c r="J420" s="159"/>
      <c r="K420" s="159"/>
      <c r="L420" s="159"/>
      <c r="M420" s="15"/>
      <c r="N420" s="15"/>
      <c r="O420" s="156"/>
      <c r="P420" s="56"/>
      <c r="Q420" s="168" t="s">
        <v>255</v>
      </c>
      <c r="R420" s="159"/>
      <c r="S420" s="159"/>
      <c r="T420" s="159"/>
      <c r="U420" s="15"/>
      <c r="V420" s="15"/>
      <c r="W420" s="156"/>
    </row>
    <row r="421" spans="1:23" ht="12.75">
      <c r="A421" s="155"/>
      <c r="B421" s="15"/>
      <c r="C421" s="15"/>
      <c r="D421" s="15"/>
      <c r="E421" s="15"/>
      <c r="F421" s="15"/>
      <c r="G421" s="156"/>
      <c r="H421" s="56"/>
      <c r="I421" s="155"/>
      <c r="J421" s="15"/>
      <c r="K421" s="15"/>
      <c r="L421" s="15"/>
      <c r="M421" s="15"/>
      <c r="N421" s="15"/>
      <c r="O421" s="156"/>
      <c r="P421" s="56"/>
      <c r="Q421" s="155"/>
      <c r="R421" s="15"/>
      <c r="S421" s="15"/>
      <c r="T421" s="15"/>
      <c r="U421" s="15"/>
      <c r="V421" s="15"/>
      <c r="W421" s="156"/>
    </row>
    <row r="422" spans="1:23" ht="26.25" customHeight="1">
      <c r="A422" s="177" t="e">
        <f>#REF!</f>
        <v>#REF!</v>
      </c>
      <c r="B422" s="190" t="str">
        <f>VLOOKUP($G422,Deelnemers!$A$3:$G526,7,FALSE)</f>
        <v>*</v>
      </c>
      <c r="C422" s="15"/>
      <c r="D422" s="15"/>
      <c r="E422" s="164"/>
      <c r="F422" s="165" t="s">
        <v>189</v>
      </c>
      <c r="G422" s="163">
        <v>115</v>
      </c>
      <c r="H422" s="166"/>
      <c r="I422" s="178"/>
      <c r="J422" s="190" t="str">
        <f>VLOOKUP($O422,Deelnemers!$A$3:$G526,7,FALSE)</f>
        <v>*</v>
      </c>
      <c r="K422" s="15"/>
      <c r="L422" s="15"/>
      <c r="M422" s="164"/>
      <c r="N422" s="165" t="s">
        <v>189</v>
      </c>
      <c r="O422" s="163">
        <v>116</v>
      </c>
      <c r="P422" s="166"/>
      <c r="Q422" s="177" t="e">
        <f>#REF!</f>
        <v>#REF!</v>
      </c>
      <c r="R422" s="190" t="str">
        <f>VLOOKUP($W422,Deelnemers!$A$3:$G526,7,FALSE)</f>
        <v>*</v>
      </c>
      <c r="S422" s="15"/>
      <c r="T422" s="15"/>
      <c r="U422" s="164"/>
      <c r="V422" s="165" t="s">
        <v>189</v>
      </c>
      <c r="W422" s="163">
        <v>117</v>
      </c>
    </row>
    <row r="423" spans="1:23" ht="18.75" customHeight="1">
      <c r="A423" s="187" t="s">
        <v>236</v>
      </c>
      <c r="B423" s="161"/>
      <c r="C423" s="161">
        <f>VLOOKUP($G422,Deelnemers!$A$3:$E$128,2,FALSE)</f>
        <v>0</v>
      </c>
      <c r="D423" s="161"/>
      <c r="E423" s="15"/>
      <c r="F423" s="15"/>
      <c r="G423" s="162"/>
      <c r="H423" s="167"/>
      <c r="I423" s="187" t="s">
        <v>236</v>
      </c>
      <c r="J423" s="161"/>
      <c r="K423" s="161">
        <f>VLOOKUP($O422,Deelnemers!$A$3:$E$128,2,FALSE)</f>
        <v>0</v>
      </c>
      <c r="L423" s="161"/>
      <c r="M423" s="15"/>
      <c r="N423" s="15"/>
      <c r="O423" s="162"/>
      <c r="P423" s="167"/>
      <c r="Q423" s="187" t="s">
        <v>236</v>
      </c>
      <c r="R423" s="161"/>
      <c r="S423" s="161">
        <f>VLOOKUP($W422,Deelnemers!$A$3:$E$128,2,FALSE)</f>
        <v>0</v>
      </c>
      <c r="T423" s="161"/>
      <c r="U423" s="15"/>
      <c r="V423" s="15"/>
      <c r="W423" s="162"/>
    </row>
    <row r="424" spans="1:23" ht="12.75">
      <c r="A424" s="155"/>
      <c r="B424" s="15"/>
      <c r="C424" s="15"/>
      <c r="D424" s="15"/>
      <c r="E424" s="15"/>
      <c r="F424" s="15"/>
      <c r="G424" s="156"/>
      <c r="H424" s="56"/>
      <c r="I424" s="155"/>
      <c r="J424" s="15"/>
      <c r="K424" s="15"/>
      <c r="L424" s="15"/>
      <c r="M424" s="15"/>
      <c r="N424" s="15"/>
      <c r="O424" s="156"/>
      <c r="P424" s="56"/>
      <c r="Q424" s="155"/>
      <c r="R424" s="15"/>
      <c r="S424" s="15"/>
      <c r="T424" s="15"/>
      <c r="U424" s="15"/>
      <c r="V424" s="15"/>
      <c r="W424" s="156"/>
    </row>
    <row r="425" spans="1:23" ht="17.25" customHeight="1">
      <c r="A425" s="187" t="s">
        <v>237</v>
      </c>
      <c r="B425" s="161"/>
      <c r="C425" s="161">
        <f>VLOOKUP($G422,Deelnemers!$A$3:$E$128,4,FALSE)</f>
        <v>0</v>
      </c>
      <c r="D425" s="161"/>
      <c r="E425" s="15"/>
      <c r="F425" s="15"/>
      <c r="G425" s="192">
        <f>VLOOKUP($G422,Deelnemers!$A$3:$E$128,3,FALSE)</f>
        <v>0</v>
      </c>
      <c r="H425" s="56"/>
      <c r="I425" s="187" t="s">
        <v>237</v>
      </c>
      <c r="J425" s="161"/>
      <c r="K425" s="161">
        <f>VLOOKUP($O422,Deelnemers!$A$3:$E$128,4,FALSE)</f>
        <v>0</v>
      </c>
      <c r="L425" s="161"/>
      <c r="M425" s="15"/>
      <c r="N425" s="15"/>
      <c r="O425" s="192">
        <f>VLOOKUP($O422,Deelnemers!$A$3:$E$128,3,FALSE)</f>
        <v>0</v>
      </c>
      <c r="P425" s="56"/>
      <c r="Q425" s="187" t="s">
        <v>237</v>
      </c>
      <c r="R425" s="161"/>
      <c r="S425" s="161">
        <f>VLOOKUP($W422,Deelnemers!$A$3:$E$128,4,FALSE)</f>
        <v>0</v>
      </c>
      <c r="T425" s="161"/>
      <c r="U425" s="15"/>
      <c r="V425" s="15"/>
      <c r="W425" s="192">
        <f>VLOOKUP($W422,Deelnemers!$A$3:$E$128,3,FALSE)</f>
        <v>0</v>
      </c>
    </row>
    <row r="426" spans="1:23" ht="12.75">
      <c r="A426" s="155"/>
      <c r="B426" s="15"/>
      <c r="C426" s="15"/>
      <c r="D426" s="15"/>
      <c r="E426" s="15"/>
      <c r="F426" s="15"/>
      <c r="G426" s="156"/>
      <c r="H426" s="56"/>
      <c r="I426" s="155"/>
      <c r="J426" s="15"/>
      <c r="K426" s="15"/>
      <c r="L426" s="15"/>
      <c r="M426" s="15"/>
      <c r="N426" s="15"/>
      <c r="O426" s="156"/>
      <c r="P426" s="56"/>
      <c r="Q426" s="155"/>
      <c r="R426" s="15"/>
      <c r="S426" s="15"/>
      <c r="T426" s="15"/>
      <c r="U426" s="15"/>
      <c r="V426" s="15"/>
      <c r="W426" s="156"/>
    </row>
    <row r="427" spans="1:23" ht="24" customHeight="1">
      <c r="A427" s="188" t="s">
        <v>238</v>
      </c>
      <c r="B427" s="181"/>
      <c r="C427" s="182"/>
      <c r="D427" s="172"/>
      <c r="E427" s="176"/>
      <c r="F427" s="15"/>
      <c r="G427" s="156"/>
      <c r="H427" s="56"/>
      <c r="I427" s="188" t="s">
        <v>238</v>
      </c>
      <c r="J427" s="182"/>
      <c r="K427" s="182"/>
      <c r="L427" s="172"/>
      <c r="M427" s="172"/>
      <c r="N427" s="15"/>
      <c r="O427" s="156"/>
      <c r="P427" s="56"/>
      <c r="Q427" s="188" t="s">
        <v>238</v>
      </c>
      <c r="R427" s="182"/>
      <c r="S427" s="182"/>
      <c r="T427" s="172"/>
      <c r="U427" s="172"/>
      <c r="V427" s="15"/>
      <c r="W427" s="156"/>
    </row>
    <row r="428" spans="1:23" ht="9.75" customHeight="1" thickBot="1">
      <c r="A428" s="157"/>
      <c r="B428" s="48"/>
      <c r="C428" s="48"/>
      <c r="D428" s="48"/>
      <c r="E428" s="48"/>
      <c r="F428" s="48"/>
      <c r="G428" s="158"/>
      <c r="H428" s="56"/>
      <c r="I428" s="157"/>
      <c r="J428" s="48"/>
      <c r="K428" s="48"/>
      <c r="L428" s="48"/>
      <c r="M428" s="48"/>
      <c r="N428" s="48"/>
      <c r="O428" s="158"/>
      <c r="P428" s="56"/>
      <c r="Q428" s="157"/>
      <c r="R428" s="48"/>
      <c r="S428" s="48"/>
      <c r="T428" s="48"/>
      <c r="U428" s="48"/>
      <c r="V428" s="48"/>
      <c r="W428" s="158"/>
    </row>
    <row r="429" spans="8:16" ht="9.75" customHeight="1" thickBot="1">
      <c r="H429" s="171"/>
      <c r="P429" s="171"/>
    </row>
    <row r="430" spans="1:23" ht="12.75">
      <c r="A430" s="152"/>
      <c r="B430" s="153"/>
      <c r="C430" s="153"/>
      <c r="D430" s="153"/>
      <c r="E430" s="153"/>
      <c r="F430" s="153"/>
      <c r="G430" s="154"/>
      <c r="H430" s="56"/>
      <c r="I430" s="152"/>
      <c r="J430" s="153"/>
      <c r="K430" s="153"/>
      <c r="L430" s="153"/>
      <c r="M430" s="153"/>
      <c r="N430" s="153"/>
      <c r="O430" s="154"/>
      <c r="P430" s="56"/>
      <c r="Q430" s="152"/>
      <c r="R430" s="153"/>
      <c r="S430" s="153"/>
      <c r="T430" s="153"/>
      <c r="U430" s="153"/>
      <c r="V430" s="153"/>
      <c r="W430" s="154"/>
    </row>
    <row r="431" spans="1:23" ht="22.5">
      <c r="A431" s="168" t="s">
        <v>255</v>
      </c>
      <c r="B431" s="159"/>
      <c r="C431" s="159"/>
      <c r="D431" s="159"/>
      <c r="E431" s="15"/>
      <c r="F431" s="15"/>
      <c r="G431" s="156"/>
      <c r="H431" s="56"/>
      <c r="I431" s="168" t="s">
        <v>255</v>
      </c>
      <c r="J431" s="159"/>
      <c r="K431" s="159"/>
      <c r="L431" s="159"/>
      <c r="M431" s="15"/>
      <c r="N431" s="15"/>
      <c r="O431" s="156"/>
      <c r="P431" s="56"/>
      <c r="Q431" s="168" t="s">
        <v>255</v>
      </c>
      <c r="R431" s="159"/>
      <c r="S431" s="159"/>
      <c r="T431" s="159"/>
      <c r="U431" s="15"/>
      <c r="V431" s="15"/>
      <c r="W431" s="156"/>
    </row>
    <row r="432" spans="1:23" ht="12.75">
      <c r="A432" s="155"/>
      <c r="B432" s="15"/>
      <c r="C432" s="15"/>
      <c r="D432" s="15"/>
      <c r="E432" s="15"/>
      <c r="F432" s="15"/>
      <c r="G432" s="156"/>
      <c r="H432" s="56"/>
      <c r="I432" s="155"/>
      <c r="J432" s="15"/>
      <c r="K432" s="15"/>
      <c r="L432" s="15"/>
      <c r="M432" s="15"/>
      <c r="N432" s="15"/>
      <c r="O432" s="156"/>
      <c r="P432" s="56"/>
      <c r="Q432" s="155"/>
      <c r="R432" s="15"/>
      <c r="S432" s="15"/>
      <c r="T432" s="15"/>
      <c r="U432" s="15"/>
      <c r="V432" s="15"/>
      <c r="W432" s="156"/>
    </row>
    <row r="433" spans="1:23" ht="26.25" customHeight="1">
      <c r="A433" s="177" t="e">
        <f>#REF!</f>
        <v>#REF!</v>
      </c>
      <c r="B433" s="190" t="str">
        <f>VLOOKUP($G433,Deelnemers!$A$3:$G537,7,FALSE)</f>
        <v>*</v>
      </c>
      <c r="C433" s="15"/>
      <c r="D433" s="15"/>
      <c r="E433" s="164"/>
      <c r="F433" s="165" t="s">
        <v>189</v>
      </c>
      <c r="G433" s="163">
        <v>118</v>
      </c>
      <c r="H433" s="166"/>
      <c r="I433" s="178"/>
      <c r="J433" s="190" t="str">
        <f>VLOOKUP($O433,Deelnemers!$A$3:$G537,7,FALSE)</f>
        <v>*</v>
      </c>
      <c r="K433" s="15"/>
      <c r="L433" s="15"/>
      <c r="M433" s="164"/>
      <c r="N433" s="165" t="s">
        <v>189</v>
      </c>
      <c r="O433" s="163">
        <v>119</v>
      </c>
      <c r="P433" s="166"/>
      <c r="Q433" s="177" t="e">
        <f>#REF!</f>
        <v>#REF!</v>
      </c>
      <c r="R433" s="190" t="str">
        <f>VLOOKUP($W433,Deelnemers!$A$3:$G537,7,FALSE)</f>
        <v>*</v>
      </c>
      <c r="S433" s="15"/>
      <c r="T433" s="15"/>
      <c r="U433" s="164"/>
      <c r="V433" s="165" t="s">
        <v>189</v>
      </c>
      <c r="W433" s="163">
        <v>120</v>
      </c>
    </row>
    <row r="434" spans="1:23" ht="18.75" customHeight="1">
      <c r="A434" s="187" t="s">
        <v>236</v>
      </c>
      <c r="B434" s="161"/>
      <c r="C434" s="161">
        <f>VLOOKUP($G433,Deelnemers!$A$3:$E$128,2,FALSE)</f>
        <v>0</v>
      </c>
      <c r="D434" s="161"/>
      <c r="E434" s="15"/>
      <c r="F434" s="15"/>
      <c r="G434" s="162"/>
      <c r="H434" s="167"/>
      <c r="I434" s="187" t="s">
        <v>236</v>
      </c>
      <c r="J434" s="161"/>
      <c r="K434" s="161">
        <f>VLOOKUP($O433,Deelnemers!$A$3:$E$128,2,FALSE)</f>
        <v>0</v>
      </c>
      <c r="L434" s="161"/>
      <c r="M434" s="15"/>
      <c r="N434" s="15"/>
      <c r="O434" s="162"/>
      <c r="P434" s="167"/>
      <c r="Q434" s="187" t="s">
        <v>236</v>
      </c>
      <c r="R434" s="161"/>
      <c r="S434" s="161">
        <f>VLOOKUP($W433,Deelnemers!$A$3:$E$128,2,FALSE)</f>
        <v>0</v>
      </c>
      <c r="T434" s="161"/>
      <c r="U434" s="15"/>
      <c r="V434" s="15"/>
      <c r="W434" s="162"/>
    </row>
    <row r="435" spans="1:23" ht="12.75">
      <c r="A435" s="155"/>
      <c r="B435" s="15"/>
      <c r="C435" s="15"/>
      <c r="D435" s="15"/>
      <c r="E435" s="15"/>
      <c r="F435" s="15"/>
      <c r="G435" s="156"/>
      <c r="H435" s="56"/>
      <c r="I435" s="155"/>
      <c r="J435" s="15"/>
      <c r="K435" s="15"/>
      <c r="L435" s="15"/>
      <c r="M435" s="15"/>
      <c r="N435" s="15"/>
      <c r="O435" s="156"/>
      <c r="P435" s="56"/>
      <c r="Q435" s="155"/>
      <c r="R435" s="15"/>
      <c r="S435" s="15"/>
      <c r="T435" s="15"/>
      <c r="U435" s="15"/>
      <c r="V435" s="15"/>
      <c r="W435" s="156"/>
    </row>
    <row r="436" spans="1:23" ht="17.25" customHeight="1">
      <c r="A436" s="187" t="s">
        <v>237</v>
      </c>
      <c r="B436" s="161"/>
      <c r="C436" s="161">
        <f>VLOOKUP($G433,Deelnemers!$A$3:$E$128,4,FALSE)</f>
        <v>0</v>
      </c>
      <c r="D436" s="161"/>
      <c r="E436" s="15"/>
      <c r="F436" s="15"/>
      <c r="G436" s="192">
        <f>VLOOKUP($G433,Deelnemers!$A$3:$E$128,3,FALSE)</f>
        <v>0</v>
      </c>
      <c r="H436" s="56"/>
      <c r="I436" s="187" t="s">
        <v>237</v>
      </c>
      <c r="J436" s="161"/>
      <c r="K436" s="161">
        <f>VLOOKUP($O433,Deelnemers!$A$3:$E$128,4,FALSE)</f>
        <v>0</v>
      </c>
      <c r="L436" s="161"/>
      <c r="M436" s="15"/>
      <c r="N436" s="15"/>
      <c r="O436" s="192">
        <f>VLOOKUP($O433,Deelnemers!$A$3:$E$128,3,FALSE)</f>
        <v>0</v>
      </c>
      <c r="P436" s="56"/>
      <c r="Q436" s="187" t="s">
        <v>237</v>
      </c>
      <c r="R436" s="161"/>
      <c r="S436" s="161">
        <f>VLOOKUP($W433,Deelnemers!$A$3:$E$128,4,FALSE)</f>
        <v>0</v>
      </c>
      <c r="T436" s="161"/>
      <c r="U436" s="15"/>
      <c r="V436" s="15"/>
      <c r="W436" s="192">
        <f>VLOOKUP($W433,Deelnemers!$A$3:$E$128,3,FALSE)</f>
        <v>0</v>
      </c>
    </row>
    <row r="437" spans="1:23" ht="12.75">
      <c r="A437" s="155"/>
      <c r="B437" s="15"/>
      <c r="C437" s="15"/>
      <c r="D437" s="15"/>
      <c r="E437" s="15"/>
      <c r="F437" s="15"/>
      <c r="G437" s="156"/>
      <c r="H437" s="56"/>
      <c r="I437" s="155"/>
      <c r="J437" s="15"/>
      <c r="K437" s="15"/>
      <c r="L437" s="15"/>
      <c r="M437" s="15"/>
      <c r="N437" s="15"/>
      <c r="O437" s="156"/>
      <c r="P437" s="56"/>
      <c r="Q437" s="155"/>
      <c r="R437" s="15"/>
      <c r="S437" s="15"/>
      <c r="T437" s="15"/>
      <c r="U437" s="15"/>
      <c r="V437" s="15"/>
      <c r="W437" s="156"/>
    </row>
    <row r="438" spans="1:23" ht="24" customHeight="1">
      <c r="A438" s="188" t="s">
        <v>238</v>
      </c>
      <c r="B438" s="181"/>
      <c r="C438" s="182"/>
      <c r="D438" s="172"/>
      <c r="E438" s="176"/>
      <c r="F438" s="15"/>
      <c r="G438" s="156"/>
      <c r="H438" s="56"/>
      <c r="I438" s="188" t="s">
        <v>238</v>
      </c>
      <c r="J438" s="182"/>
      <c r="K438" s="182"/>
      <c r="L438" s="172"/>
      <c r="M438" s="172"/>
      <c r="N438" s="15"/>
      <c r="O438" s="156"/>
      <c r="P438" s="56"/>
      <c r="Q438" s="188" t="s">
        <v>238</v>
      </c>
      <c r="R438" s="182"/>
      <c r="S438" s="182"/>
      <c r="T438" s="172"/>
      <c r="U438" s="172"/>
      <c r="V438" s="15"/>
      <c r="W438" s="156"/>
    </row>
    <row r="439" spans="1:23" ht="9.75" customHeight="1" thickBot="1">
      <c r="A439" s="157"/>
      <c r="B439" s="48"/>
      <c r="C439" s="48"/>
      <c r="D439" s="48"/>
      <c r="E439" s="48"/>
      <c r="F439" s="48"/>
      <c r="G439" s="158"/>
      <c r="H439" s="56"/>
      <c r="I439" s="157"/>
      <c r="J439" s="48"/>
      <c r="K439" s="48"/>
      <c r="L439" s="48"/>
      <c r="M439" s="48"/>
      <c r="N439" s="48"/>
      <c r="O439" s="158"/>
      <c r="P439" s="56"/>
      <c r="Q439" s="157"/>
      <c r="R439" s="48"/>
      <c r="S439" s="48"/>
      <c r="T439" s="48"/>
      <c r="U439" s="48"/>
      <c r="V439" s="48"/>
      <c r="W439" s="158"/>
    </row>
    <row r="440" ht="9.75" customHeight="1" thickBot="1"/>
    <row r="441" spans="1:23" ht="12.75">
      <c r="A441" s="152"/>
      <c r="B441" s="153"/>
      <c r="C441" s="153"/>
      <c r="D441" s="153"/>
      <c r="E441" s="153"/>
      <c r="F441" s="153"/>
      <c r="G441" s="154"/>
      <c r="H441" s="56"/>
      <c r="I441" s="152"/>
      <c r="J441" s="153"/>
      <c r="K441" s="153"/>
      <c r="L441" s="153"/>
      <c r="M441" s="153"/>
      <c r="N441" s="153"/>
      <c r="O441" s="154"/>
      <c r="P441" s="56"/>
      <c r="Q441" s="152"/>
      <c r="R441" s="153"/>
      <c r="S441" s="153"/>
      <c r="T441" s="153"/>
      <c r="U441" s="153"/>
      <c r="V441" s="153"/>
      <c r="W441" s="154"/>
    </row>
    <row r="442" spans="1:23" ht="22.5">
      <c r="A442" s="168" t="s">
        <v>255</v>
      </c>
      <c r="B442" s="159"/>
      <c r="C442" s="159"/>
      <c r="D442" s="159"/>
      <c r="E442" s="15"/>
      <c r="F442" s="15"/>
      <c r="G442" s="156"/>
      <c r="H442" s="56"/>
      <c r="I442" s="168" t="s">
        <v>255</v>
      </c>
      <c r="J442" s="159"/>
      <c r="K442" s="159"/>
      <c r="L442" s="159"/>
      <c r="M442" s="15"/>
      <c r="N442" s="15"/>
      <c r="O442" s="156"/>
      <c r="P442" s="56"/>
      <c r="Q442" s="168" t="s">
        <v>255</v>
      </c>
      <c r="R442" s="159"/>
      <c r="S442" s="159"/>
      <c r="T442" s="159"/>
      <c r="U442" s="15"/>
      <c r="V442" s="15"/>
      <c r="W442" s="156"/>
    </row>
    <row r="443" spans="1:23" ht="12.75">
      <c r="A443" s="155"/>
      <c r="B443" s="15"/>
      <c r="C443" s="15"/>
      <c r="D443" s="15"/>
      <c r="E443" s="15"/>
      <c r="F443" s="15"/>
      <c r="G443" s="156"/>
      <c r="H443" s="56"/>
      <c r="I443" s="155"/>
      <c r="J443" s="15"/>
      <c r="K443" s="15"/>
      <c r="L443" s="15"/>
      <c r="M443" s="15"/>
      <c r="N443" s="15"/>
      <c r="O443" s="156"/>
      <c r="P443" s="56"/>
      <c r="Q443" s="155"/>
      <c r="R443" s="15"/>
      <c r="S443" s="15"/>
      <c r="T443" s="15"/>
      <c r="U443" s="15"/>
      <c r="V443" s="15"/>
      <c r="W443" s="156"/>
    </row>
    <row r="444" spans="1:23" ht="26.25" customHeight="1">
      <c r="A444" s="177" t="e">
        <f>#REF!</f>
        <v>#REF!</v>
      </c>
      <c r="B444" s="190" t="str">
        <f>VLOOKUP($G444,Deelnemers!$A$3:$G548,7,FALSE)</f>
        <v>*</v>
      </c>
      <c r="C444" s="15"/>
      <c r="D444" s="15"/>
      <c r="E444" s="164"/>
      <c r="F444" s="165" t="s">
        <v>189</v>
      </c>
      <c r="G444" s="163">
        <v>121</v>
      </c>
      <c r="H444" s="166"/>
      <c r="I444" s="178"/>
      <c r="J444" s="190" t="str">
        <f>VLOOKUP($O444,Deelnemers!$A$3:$G548,7,FALSE)</f>
        <v>*</v>
      </c>
      <c r="K444" s="15"/>
      <c r="L444" s="15"/>
      <c r="M444" s="164"/>
      <c r="N444" s="165" t="s">
        <v>189</v>
      </c>
      <c r="O444" s="163">
        <v>122</v>
      </c>
      <c r="P444" s="166"/>
      <c r="Q444" s="177" t="e">
        <f>#REF!</f>
        <v>#REF!</v>
      </c>
      <c r="R444" s="190" t="str">
        <f>VLOOKUP($W444,Deelnemers!$A$3:$G548,7,FALSE)</f>
        <v>*</v>
      </c>
      <c r="S444" s="15"/>
      <c r="T444" s="15"/>
      <c r="U444" s="164"/>
      <c r="V444" s="165" t="s">
        <v>189</v>
      </c>
      <c r="W444" s="163">
        <v>123</v>
      </c>
    </row>
    <row r="445" spans="1:23" ht="18.75" customHeight="1">
      <c r="A445" s="187" t="s">
        <v>236</v>
      </c>
      <c r="B445" s="161"/>
      <c r="C445" s="161">
        <f>VLOOKUP($G444,Deelnemers!$A$3:$E$128,2,FALSE)</f>
        <v>0</v>
      </c>
      <c r="D445" s="161"/>
      <c r="E445" s="15"/>
      <c r="F445" s="15"/>
      <c r="G445" s="162"/>
      <c r="H445" s="167"/>
      <c r="I445" s="187" t="s">
        <v>236</v>
      </c>
      <c r="J445" s="161"/>
      <c r="K445" s="161">
        <f>VLOOKUP($O444,Deelnemers!$A$3:$E$128,2,FALSE)</f>
        <v>0</v>
      </c>
      <c r="L445" s="161"/>
      <c r="M445" s="15"/>
      <c r="N445" s="15"/>
      <c r="O445" s="162"/>
      <c r="P445" s="167"/>
      <c r="Q445" s="187" t="s">
        <v>236</v>
      </c>
      <c r="R445" s="161"/>
      <c r="S445" s="161">
        <f>VLOOKUP($W444,Deelnemers!$A$3:$E$128,2,FALSE)</f>
        <v>0</v>
      </c>
      <c r="T445" s="161"/>
      <c r="U445" s="15"/>
      <c r="V445" s="15"/>
      <c r="W445" s="162"/>
    </row>
    <row r="446" spans="1:23" ht="12.75">
      <c r="A446" s="155"/>
      <c r="B446" s="15"/>
      <c r="C446" s="15"/>
      <c r="D446" s="15"/>
      <c r="E446" s="15"/>
      <c r="F446" s="15"/>
      <c r="G446" s="156"/>
      <c r="H446" s="56"/>
      <c r="I446" s="155"/>
      <c r="J446" s="15"/>
      <c r="K446" s="15"/>
      <c r="L446" s="15"/>
      <c r="M446" s="15"/>
      <c r="N446" s="15"/>
      <c r="O446" s="156"/>
      <c r="P446" s="56"/>
      <c r="Q446" s="155"/>
      <c r="R446" s="15"/>
      <c r="S446" s="15"/>
      <c r="T446" s="15"/>
      <c r="U446" s="15"/>
      <c r="V446" s="15"/>
      <c r="W446" s="156"/>
    </row>
    <row r="447" spans="1:23" ht="17.25" customHeight="1">
      <c r="A447" s="187" t="s">
        <v>237</v>
      </c>
      <c r="B447" s="161"/>
      <c r="C447" s="161">
        <f>VLOOKUP($G444,Deelnemers!$A$3:$E$128,4,FALSE)</f>
        <v>0</v>
      </c>
      <c r="D447" s="161"/>
      <c r="E447" s="15"/>
      <c r="F447" s="15"/>
      <c r="G447" s="192">
        <f>VLOOKUP($G444,Deelnemers!$A$3:$E$128,3,FALSE)</f>
        <v>0</v>
      </c>
      <c r="H447" s="56"/>
      <c r="I447" s="187" t="s">
        <v>237</v>
      </c>
      <c r="J447" s="161"/>
      <c r="K447" s="161">
        <f>VLOOKUP($O444,Deelnemers!$A$3:$E$128,4,FALSE)</f>
        <v>0</v>
      </c>
      <c r="L447" s="161"/>
      <c r="M447" s="15"/>
      <c r="N447" s="15"/>
      <c r="O447" s="192">
        <f>VLOOKUP($O444,Deelnemers!$A$3:$E$128,3,FALSE)</f>
        <v>0</v>
      </c>
      <c r="P447" s="56"/>
      <c r="Q447" s="187" t="s">
        <v>237</v>
      </c>
      <c r="R447" s="161"/>
      <c r="S447" s="161">
        <f>VLOOKUP($W444,Deelnemers!$A$3:$E$128,4,FALSE)</f>
        <v>0</v>
      </c>
      <c r="T447" s="161"/>
      <c r="U447" s="15"/>
      <c r="V447" s="15"/>
      <c r="W447" s="192">
        <f>VLOOKUP($W444,Deelnemers!$A$3:$E$128,3,FALSE)</f>
        <v>0</v>
      </c>
    </row>
    <row r="448" spans="1:23" ht="12.75">
      <c r="A448" s="155"/>
      <c r="B448" s="15"/>
      <c r="C448" s="15"/>
      <c r="D448" s="15"/>
      <c r="E448" s="15"/>
      <c r="F448" s="15"/>
      <c r="G448" s="156"/>
      <c r="H448" s="56"/>
      <c r="I448" s="155"/>
      <c r="J448" s="15"/>
      <c r="K448" s="15"/>
      <c r="L448" s="15"/>
      <c r="M448" s="15"/>
      <c r="N448" s="15"/>
      <c r="O448" s="156"/>
      <c r="P448" s="56"/>
      <c r="Q448" s="155"/>
      <c r="R448" s="15"/>
      <c r="S448" s="15"/>
      <c r="T448" s="15"/>
      <c r="U448" s="15"/>
      <c r="V448" s="15"/>
      <c r="W448" s="156"/>
    </row>
    <row r="449" spans="1:23" ht="24" customHeight="1">
      <c r="A449" s="188" t="s">
        <v>238</v>
      </c>
      <c r="B449" s="181"/>
      <c r="C449" s="182"/>
      <c r="D449" s="172"/>
      <c r="E449" s="176"/>
      <c r="F449" s="15"/>
      <c r="G449" s="156"/>
      <c r="H449" s="56"/>
      <c r="I449" s="188" t="s">
        <v>238</v>
      </c>
      <c r="J449" s="182"/>
      <c r="K449" s="182"/>
      <c r="L449" s="172"/>
      <c r="M449" s="172"/>
      <c r="N449" s="15"/>
      <c r="O449" s="156"/>
      <c r="P449" s="56"/>
      <c r="Q449" s="188" t="s">
        <v>238</v>
      </c>
      <c r="R449" s="182"/>
      <c r="S449" s="182"/>
      <c r="T449" s="172"/>
      <c r="U449" s="172"/>
      <c r="V449" s="15"/>
      <c r="W449" s="156"/>
    </row>
    <row r="450" spans="1:23" ht="9.75" customHeight="1" thickBot="1">
      <c r="A450" s="157"/>
      <c r="B450" s="48"/>
      <c r="C450" s="48"/>
      <c r="D450" s="48"/>
      <c r="E450" s="48"/>
      <c r="F450" s="48"/>
      <c r="G450" s="158"/>
      <c r="H450" s="56"/>
      <c r="I450" s="157"/>
      <c r="J450" s="48"/>
      <c r="K450" s="48"/>
      <c r="L450" s="48"/>
      <c r="M450" s="48"/>
      <c r="N450" s="48"/>
      <c r="O450" s="158"/>
      <c r="P450" s="56"/>
      <c r="Q450" s="157"/>
      <c r="R450" s="48"/>
      <c r="S450" s="48"/>
      <c r="T450" s="48"/>
      <c r="U450" s="48"/>
      <c r="V450" s="48"/>
      <c r="W450" s="158"/>
    </row>
    <row r="451" spans="8:16" ht="9.75" customHeight="1" thickBot="1">
      <c r="H451" s="171"/>
      <c r="P451" s="171"/>
    </row>
    <row r="452" spans="1:23" ht="12.75">
      <c r="A452" s="152"/>
      <c r="B452" s="153"/>
      <c r="C452" s="153"/>
      <c r="D452" s="153"/>
      <c r="E452" s="153"/>
      <c r="F452" s="153"/>
      <c r="G452" s="154"/>
      <c r="H452" s="56"/>
      <c r="I452" s="152"/>
      <c r="J452" s="153"/>
      <c r="K452" s="153"/>
      <c r="L452" s="153"/>
      <c r="M452" s="153"/>
      <c r="N452" s="153"/>
      <c r="O452" s="154"/>
      <c r="P452" s="56"/>
      <c r="Q452" s="152"/>
      <c r="R452" s="153"/>
      <c r="S452" s="153"/>
      <c r="T452" s="153"/>
      <c r="U452" s="153"/>
      <c r="V452" s="153"/>
      <c r="W452" s="154"/>
    </row>
    <row r="453" spans="1:23" ht="22.5">
      <c r="A453" s="168" t="s">
        <v>255</v>
      </c>
      <c r="B453" s="159"/>
      <c r="C453" s="159"/>
      <c r="D453" s="159"/>
      <c r="E453" s="15"/>
      <c r="F453" s="15"/>
      <c r="G453" s="156"/>
      <c r="H453" s="56"/>
      <c r="I453" s="168" t="s">
        <v>255</v>
      </c>
      <c r="J453" s="159"/>
      <c r="K453" s="159"/>
      <c r="L453" s="159"/>
      <c r="M453" s="15"/>
      <c r="N453" s="15"/>
      <c r="O453" s="156"/>
      <c r="P453" s="56"/>
      <c r="Q453" s="168" t="s">
        <v>255</v>
      </c>
      <c r="R453" s="159"/>
      <c r="S453" s="159"/>
      <c r="T453" s="159"/>
      <c r="U453" s="15"/>
      <c r="V453" s="15"/>
      <c r="W453" s="156"/>
    </row>
    <row r="454" spans="1:23" ht="12.75">
      <c r="A454" s="155"/>
      <c r="B454" s="15"/>
      <c r="C454" s="15"/>
      <c r="D454" s="15"/>
      <c r="E454" s="15"/>
      <c r="F454" s="15"/>
      <c r="G454" s="156"/>
      <c r="H454" s="56"/>
      <c r="I454" s="155"/>
      <c r="J454" s="15"/>
      <c r="K454" s="15"/>
      <c r="L454" s="15"/>
      <c r="M454" s="15"/>
      <c r="N454" s="15"/>
      <c r="O454" s="156"/>
      <c r="P454" s="56"/>
      <c r="Q454" s="155"/>
      <c r="R454" s="15"/>
      <c r="S454" s="15"/>
      <c r="T454" s="15"/>
      <c r="U454" s="15"/>
      <c r="V454" s="15"/>
      <c r="W454" s="156"/>
    </row>
    <row r="455" spans="1:23" ht="26.25" customHeight="1">
      <c r="A455" s="177" t="e">
        <f>#REF!</f>
        <v>#REF!</v>
      </c>
      <c r="B455" s="190" t="str">
        <f>VLOOKUP($G455,Deelnemers!$A$3:$G559,7,FALSE)</f>
        <v>*</v>
      </c>
      <c r="C455" s="15"/>
      <c r="D455" s="15"/>
      <c r="E455" s="164"/>
      <c r="F455" s="165" t="s">
        <v>189</v>
      </c>
      <c r="G455" s="163">
        <v>124</v>
      </c>
      <c r="H455" s="166"/>
      <c r="I455" s="178"/>
      <c r="J455" s="190" t="str">
        <f>VLOOKUP($O455,Deelnemers!$A$3:$G559,7,FALSE)</f>
        <v>*</v>
      </c>
      <c r="K455" s="15"/>
      <c r="L455" s="15"/>
      <c r="M455" s="164"/>
      <c r="N455" s="165" t="s">
        <v>189</v>
      </c>
      <c r="O455" s="163">
        <v>125</v>
      </c>
      <c r="P455" s="166"/>
      <c r="Q455" s="177" t="e">
        <f>#REF!</f>
        <v>#REF!</v>
      </c>
      <c r="R455" s="190" t="str">
        <f>VLOOKUP($W455,Deelnemers!$A$3:$G559,7,FALSE)</f>
        <v>*</v>
      </c>
      <c r="S455" s="15"/>
      <c r="T455" s="15"/>
      <c r="U455" s="164"/>
      <c r="V455" s="165" t="s">
        <v>189</v>
      </c>
      <c r="W455" s="163">
        <v>126</v>
      </c>
    </row>
    <row r="456" spans="1:23" ht="18.75" customHeight="1">
      <c r="A456" s="187" t="s">
        <v>236</v>
      </c>
      <c r="B456" s="161"/>
      <c r="C456" s="161">
        <f>VLOOKUP($G455,Deelnemers!$A$3:$E$128,2,FALSE)</f>
        <v>0</v>
      </c>
      <c r="D456" s="161"/>
      <c r="E456" s="15"/>
      <c r="F456" s="15"/>
      <c r="G456" s="162"/>
      <c r="H456" s="167"/>
      <c r="I456" s="187" t="s">
        <v>236</v>
      </c>
      <c r="J456" s="161"/>
      <c r="K456" s="161">
        <f>VLOOKUP($O455,Deelnemers!$A$3:$E$128,2,FALSE)</f>
        <v>0</v>
      </c>
      <c r="L456" s="161"/>
      <c r="M456" s="15"/>
      <c r="N456" s="15"/>
      <c r="O456" s="162"/>
      <c r="P456" s="167"/>
      <c r="Q456" s="187" t="s">
        <v>236</v>
      </c>
      <c r="R456" s="161"/>
      <c r="S456" s="161">
        <f>VLOOKUP($W455,Deelnemers!$A$3:$E$128,2,FALSE)</f>
        <v>0</v>
      </c>
      <c r="T456" s="161"/>
      <c r="U456" s="15"/>
      <c r="V456" s="15"/>
      <c r="W456" s="162"/>
    </row>
    <row r="457" spans="1:23" ht="12.75">
      <c r="A457" s="155"/>
      <c r="B457" s="15"/>
      <c r="C457" s="15"/>
      <c r="D457" s="15"/>
      <c r="E457" s="15"/>
      <c r="F457" s="15"/>
      <c r="G457" s="156"/>
      <c r="H457" s="56"/>
      <c r="I457" s="155"/>
      <c r="J457" s="15"/>
      <c r="K457" s="15"/>
      <c r="L457" s="15"/>
      <c r="M457" s="15"/>
      <c r="N457" s="15"/>
      <c r="O457" s="156"/>
      <c r="P457" s="56"/>
      <c r="Q457" s="155"/>
      <c r="R457" s="15"/>
      <c r="S457" s="15"/>
      <c r="T457" s="15"/>
      <c r="U457" s="15"/>
      <c r="V457" s="15"/>
      <c r="W457" s="156"/>
    </row>
    <row r="458" spans="1:23" ht="17.25" customHeight="1">
      <c r="A458" s="187" t="s">
        <v>237</v>
      </c>
      <c r="B458" s="161"/>
      <c r="C458" s="161">
        <f>VLOOKUP($G455,Deelnemers!$A$3:$E$128,4,FALSE)</f>
        <v>0</v>
      </c>
      <c r="D458" s="161"/>
      <c r="E458" s="15"/>
      <c r="F458" s="15"/>
      <c r="G458" s="192">
        <f>VLOOKUP($G455,Deelnemers!$A$3:$E$128,3,FALSE)</f>
        <v>0</v>
      </c>
      <c r="H458" s="56"/>
      <c r="I458" s="187" t="s">
        <v>237</v>
      </c>
      <c r="J458" s="161"/>
      <c r="K458" s="161">
        <f>VLOOKUP($O455,Deelnemers!$A$3:$E$128,4,FALSE)</f>
        <v>0</v>
      </c>
      <c r="L458" s="161"/>
      <c r="M458" s="15"/>
      <c r="N458" s="15"/>
      <c r="O458" s="192">
        <f>VLOOKUP($O455,Deelnemers!$A$3:$E$128,3,FALSE)</f>
        <v>0</v>
      </c>
      <c r="P458" s="56"/>
      <c r="Q458" s="187" t="s">
        <v>237</v>
      </c>
      <c r="R458" s="161"/>
      <c r="S458" s="161">
        <f>VLOOKUP($W455,Deelnemers!$A$3:$E$128,4,FALSE)</f>
        <v>0</v>
      </c>
      <c r="T458" s="161"/>
      <c r="U458" s="15"/>
      <c r="V458" s="15"/>
      <c r="W458" s="192">
        <f>VLOOKUP($W455,Deelnemers!$A$3:$E$128,3,FALSE)</f>
        <v>0</v>
      </c>
    </row>
    <row r="459" spans="1:23" ht="12.75">
      <c r="A459" s="155"/>
      <c r="B459" s="15"/>
      <c r="C459" s="15"/>
      <c r="D459" s="15"/>
      <c r="E459" s="15"/>
      <c r="F459" s="15"/>
      <c r="G459" s="156"/>
      <c r="H459" s="56"/>
      <c r="I459" s="155"/>
      <c r="J459" s="15"/>
      <c r="K459" s="15"/>
      <c r="L459" s="15"/>
      <c r="M459" s="15"/>
      <c r="N459" s="15"/>
      <c r="O459" s="156"/>
      <c r="P459" s="56"/>
      <c r="Q459" s="155"/>
      <c r="R459" s="15"/>
      <c r="S459" s="15"/>
      <c r="T459" s="15"/>
      <c r="U459" s="15"/>
      <c r="V459" s="15"/>
      <c r="W459" s="156"/>
    </row>
    <row r="460" spans="1:23" ht="24" customHeight="1">
      <c r="A460" s="188" t="s">
        <v>238</v>
      </c>
      <c r="B460" s="181"/>
      <c r="C460" s="182"/>
      <c r="D460" s="172"/>
      <c r="E460" s="176"/>
      <c r="F460" s="15"/>
      <c r="G460" s="156"/>
      <c r="H460" s="56"/>
      <c r="I460" s="188" t="s">
        <v>238</v>
      </c>
      <c r="J460" s="182"/>
      <c r="K460" s="182"/>
      <c r="L460" s="172"/>
      <c r="M460" s="172"/>
      <c r="N460" s="15"/>
      <c r="O460" s="156"/>
      <c r="P460" s="56"/>
      <c r="Q460" s="188" t="s">
        <v>238</v>
      </c>
      <c r="R460" s="182"/>
      <c r="S460" s="182"/>
      <c r="T460" s="172"/>
      <c r="U460" s="172"/>
      <c r="V460" s="15"/>
      <c r="W460" s="156"/>
    </row>
    <row r="461" spans="1:23" ht="9.75" customHeight="1" thickBot="1">
      <c r="A461" s="157"/>
      <c r="B461" s="48"/>
      <c r="C461" s="48"/>
      <c r="D461" s="48"/>
      <c r="E461" s="48"/>
      <c r="F461" s="48"/>
      <c r="G461" s="158"/>
      <c r="H461" s="56"/>
      <c r="I461" s="157"/>
      <c r="J461" s="48"/>
      <c r="K461" s="48"/>
      <c r="L461" s="48"/>
      <c r="M461" s="48"/>
      <c r="N461" s="48"/>
      <c r="O461" s="158"/>
      <c r="P461" s="56"/>
      <c r="Q461" s="157"/>
      <c r="R461" s="48"/>
      <c r="S461" s="48"/>
      <c r="T461" s="48"/>
      <c r="U461" s="48"/>
      <c r="V461" s="48"/>
      <c r="W461" s="158"/>
    </row>
    <row r="462" spans="1:22" ht="9.75" customHeight="1" thickBot="1">
      <c r="A462" s="171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</row>
    <row r="463" spans="1:23" ht="12.75">
      <c r="A463" s="152"/>
      <c r="B463" s="153"/>
      <c r="C463" s="153"/>
      <c r="D463" s="153"/>
      <c r="E463" s="153"/>
      <c r="F463" s="153"/>
      <c r="G463" s="154"/>
      <c r="H463" s="56"/>
      <c r="I463" s="152"/>
      <c r="J463" s="153"/>
      <c r="K463" s="153"/>
      <c r="L463" s="153"/>
      <c r="M463" s="153"/>
      <c r="N463" s="153"/>
      <c r="O463" s="154"/>
      <c r="P463" s="56"/>
      <c r="Q463" s="152"/>
      <c r="R463" s="153"/>
      <c r="S463" s="153"/>
      <c r="T463" s="153"/>
      <c r="U463" s="153"/>
      <c r="V463" s="153"/>
      <c r="W463" s="154"/>
    </row>
    <row r="464" spans="1:23" ht="22.5">
      <c r="A464" s="168" t="s">
        <v>255</v>
      </c>
      <c r="B464" s="159"/>
      <c r="C464" s="159"/>
      <c r="D464" s="159"/>
      <c r="E464" s="15"/>
      <c r="F464" s="15"/>
      <c r="G464" s="156"/>
      <c r="H464" s="56"/>
      <c r="I464" s="168" t="s">
        <v>255</v>
      </c>
      <c r="J464" s="159"/>
      <c r="K464" s="159"/>
      <c r="L464" s="159"/>
      <c r="M464" s="15"/>
      <c r="N464" s="15"/>
      <c r="O464" s="156"/>
      <c r="P464" s="56"/>
      <c r="Q464" s="168" t="s">
        <v>255</v>
      </c>
      <c r="R464" s="159"/>
      <c r="S464" s="159"/>
      <c r="T464" s="159"/>
      <c r="U464" s="15"/>
      <c r="V464" s="15"/>
      <c r="W464" s="156"/>
    </row>
    <row r="465" spans="1:23" ht="12.75">
      <c r="A465" s="155"/>
      <c r="B465" s="15"/>
      <c r="C465" s="15"/>
      <c r="D465" s="15"/>
      <c r="E465" s="15"/>
      <c r="F465" s="15"/>
      <c r="G465" s="156"/>
      <c r="H465" s="56"/>
      <c r="I465" s="155"/>
      <c r="J465" s="15"/>
      <c r="K465" s="15"/>
      <c r="L465" s="15"/>
      <c r="M465" s="15"/>
      <c r="N465" s="15"/>
      <c r="O465" s="156"/>
      <c r="P465" s="56"/>
      <c r="Q465" s="155"/>
      <c r="R465" s="15"/>
      <c r="S465" s="15"/>
      <c r="T465" s="15"/>
      <c r="U465" s="15"/>
      <c r="V465" s="15"/>
      <c r="W465" s="156"/>
    </row>
    <row r="466" spans="1:23" ht="26.25" customHeight="1">
      <c r="A466" s="177" t="e">
        <f>#REF!</f>
        <v>#REF!</v>
      </c>
      <c r="B466" s="190" t="str">
        <f>VLOOKUP($G466,Deelnemers!$A$3:$G570,7,FALSE)</f>
        <v>*</v>
      </c>
      <c r="C466" s="15"/>
      <c r="D466" s="15"/>
      <c r="E466" s="164"/>
      <c r="F466" s="165" t="s">
        <v>189</v>
      </c>
      <c r="G466" s="163">
        <v>127</v>
      </c>
      <c r="H466" s="166"/>
      <c r="I466" s="178"/>
      <c r="J466" s="190" t="str">
        <f>VLOOKUP($O466,Deelnemers!$A$3:$G570,7,FALSE)</f>
        <v>*</v>
      </c>
      <c r="K466" s="15"/>
      <c r="L466" s="15"/>
      <c r="M466" s="164"/>
      <c r="N466" s="165" t="s">
        <v>189</v>
      </c>
      <c r="O466" s="163">
        <v>128</v>
      </c>
      <c r="P466" s="166"/>
      <c r="Q466" s="177" t="e">
        <f>#REF!</f>
        <v>#REF!</v>
      </c>
      <c r="R466" s="190" t="str">
        <f>VLOOKUP($W466,Deelnemers!$A$3:$G570,7,FALSE)</f>
        <v>*</v>
      </c>
      <c r="S466" s="15"/>
      <c r="T466" s="15"/>
      <c r="U466" s="164"/>
      <c r="V466" s="165" t="s">
        <v>189</v>
      </c>
      <c r="W466" s="163">
        <v>129</v>
      </c>
    </row>
    <row r="467" spans="1:23" ht="18.75" customHeight="1">
      <c r="A467" s="187" t="s">
        <v>236</v>
      </c>
      <c r="B467" s="161"/>
      <c r="C467" s="161">
        <f>VLOOKUP($G466,Deelnemers!$A$3:$E$128,2,FALSE)</f>
        <v>0</v>
      </c>
      <c r="D467" s="161"/>
      <c r="E467" s="15"/>
      <c r="F467" s="15"/>
      <c r="G467" s="162"/>
      <c r="H467" s="167"/>
      <c r="I467" s="187" t="s">
        <v>236</v>
      </c>
      <c r="J467" s="161"/>
      <c r="K467" s="161" t="e">
        <f>VLOOKUP($O466,Deelnemers!$A$3:$E$128,2,FALSE)</f>
        <v>#N/A</v>
      </c>
      <c r="L467" s="161"/>
      <c r="M467" s="15"/>
      <c r="N467" s="15"/>
      <c r="O467" s="162"/>
      <c r="P467" s="167"/>
      <c r="Q467" s="187" t="s">
        <v>236</v>
      </c>
      <c r="R467" s="161"/>
      <c r="S467" s="161" t="e">
        <f>VLOOKUP($W466,Deelnemers!$A$3:$E$128,2,FALSE)</f>
        <v>#N/A</v>
      </c>
      <c r="T467" s="161"/>
      <c r="U467" s="15"/>
      <c r="V467" s="15"/>
      <c r="W467" s="162"/>
    </row>
    <row r="468" spans="1:23" ht="12.75">
      <c r="A468" s="155"/>
      <c r="B468" s="15"/>
      <c r="C468" s="15"/>
      <c r="D468" s="15"/>
      <c r="E468" s="15"/>
      <c r="F468" s="15"/>
      <c r="G468" s="156"/>
      <c r="H468" s="56"/>
      <c r="I468" s="155"/>
      <c r="J468" s="15"/>
      <c r="K468" s="15"/>
      <c r="L468" s="15"/>
      <c r="M468" s="15"/>
      <c r="N468" s="15"/>
      <c r="O468" s="156"/>
      <c r="P468" s="56"/>
      <c r="Q468" s="155"/>
      <c r="R468" s="15"/>
      <c r="S468" s="15"/>
      <c r="T468" s="15"/>
      <c r="U468" s="15"/>
      <c r="V468" s="15"/>
      <c r="W468" s="156"/>
    </row>
    <row r="469" spans="1:23" ht="17.25" customHeight="1">
      <c r="A469" s="187" t="s">
        <v>237</v>
      </c>
      <c r="B469" s="161"/>
      <c r="C469" s="161">
        <f>VLOOKUP($G466,Deelnemers!$A$3:$E$128,4,FALSE)</f>
        <v>0</v>
      </c>
      <c r="D469" s="161"/>
      <c r="E469" s="15"/>
      <c r="F469" s="15"/>
      <c r="G469" s="192">
        <f>VLOOKUP($G466,Deelnemers!$A$3:$E$128,3,FALSE)</f>
        <v>0</v>
      </c>
      <c r="H469" s="56"/>
      <c r="I469" s="187" t="s">
        <v>237</v>
      </c>
      <c r="J469" s="161"/>
      <c r="K469" s="161" t="e">
        <f>VLOOKUP($O466,Deelnemers!$A$3:$E$128,4,FALSE)</f>
        <v>#N/A</v>
      </c>
      <c r="L469" s="161"/>
      <c r="M469" s="15"/>
      <c r="N469" s="15"/>
      <c r="O469" s="192" t="e">
        <f>VLOOKUP($O466,Deelnemers!$A$3:$E$128,3,FALSE)</f>
        <v>#N/A</v>
      </c>
      <c r="P469" s="56"/>
      <c r="Q469" s="187" t="s">
        <v>237</v>
      </c>
      <c r="R469" s="161"/>
      <c r="S469" s="161" t="e">
        <f>VLOOKUP($W466,Deelnemers!$A$3:$E$128,4,FALSE)</f>
        <v>#N/A</v>
      </c>
      <c r="T469" s="161"/>
      <c r="U469" s="15"/>
      <c r="V469" s="15"/>
      <c r="W469" s="192" t="e">
        <f>VLOOKUP($W466,Deelnemers!$A$3:$E$128,3,FALSE)</f>
        <v>#N/A</v>
      </c>
    </row>
    <row r="470" spans="1:23" ht="12.75">
      <c r="A470" s="155"/>
      <c r="B470" s="15"/>
      <c r="C470" s="15"/>
      <c r="D470" s="15"/>
      <c r="E470" s="15"/>
      <c r="F470" s="15"/>
      <c r="G470" s="156"/>
      <c r="H470" s="56"/>
      <c r="I470" s="155"/>
      <c r="J470" s="15"/>
      <c r="K470" s="15"/>
      <c r="L470" s="15"/>
      <c r="M470" s="15"/>
      <c r="N470" s="15"/>
      <c r="O470" s="156"/>
      <c r="P470" s="56"/>
      <c r="Q470" s="155"/>
      <c r="R470" s="15"/>
      <c r="S470" s="15"/>
      <c r="T470" s="15"/>
      <c r="U470" s="15"/>
      <c r="V470" s="15"/>
      <c r="W470" s="156"/>
    </row>
    <row r="471" spans="1:23" ht="24" customHeight="1">
      <c r="A471" s="188" t="s">
        <v>238</v>
      </c>
      <c r="B471" s="181"/>
      <c r="C471" s="182"/>
      <c r="D471" s="172"/>
      <c r="E471" s="176"/>
      <c r="F471" s="15"/>
      <c r="G471" s="156"/>
      <c r="H471" s="56"/>
      <c r="I471" s="188" t="s">
        <v>238</v>
      </c>
      <c r="J471" s="182"/>
      <c r="K471" s="182"/>
      <c r="L471" s="172"/>
      <c r="M471" s="172"/>
      <c r="N471" s="15"/>
      <c r="O471" s="156"/>
      <c r="P471" s="56"/>
      <c r="Q471" s="188" t="s">
        <v>238</v>
      </c>
      <c r="R471" s="182"/>
      <c r="S471" s="182"/>
      <c r="T471" s="172"/>
      <c r="U471" s="172"/>
      <c r="V471" s="15"/>
      <c r="W471" s="156"/>
    </row>
    <row r="472" spans="1:23" ht="9.75" customHeight="1" thickBot="1">
      <c r="A472" s="157"/>
      <c r="B472" s="48"/>
      <c r="C472" s="48"/>
      <c r="D472" s="48"/>
      <c r="E472" s="48"/>
      <c r="F472" s="48"/>
      <c r="G472" s="158"/>
      <c r="H472" s="56"/>
      <c r="I472" s="157"/>
      <c r="J472" s="48"/>
      <c r="K472" s="48"/>
      <c r="L472" s="48"/>
      <c r="M472" s="48"/>
      <c r="N472" s="48"/>
      <c r="O472" s="158"/>
      <c r="P472" s="56"/>
      <c r="Q472" s="157"/>
      <c r="R472" s="48"/>
      <c r="S472" s="48"/>
      <c r="T472" s="48"/>
      <c r="U472" s="48"/>
      <c r="V472" s="48"/>
      <c r="W472" s="158"/>
    </row>
    <row r="473" spans="8:16" ht="9.75" customHeight="1" thickBot="1">
      <c r="H473" s="171"/>
      <c r="P473" s="171"/>
    </row>
    <row r="474" spans="1:23" ht="12.75">
      <c r="A474" s="152"/>
      <c r="B474" s="153"/>
      <c r="C474" s="153"/>
      <c r="D474" s="153"/>
      <c r="E474" s="153"/>
      <c r="F474" s="153"/>
      <c r="G474" s="154"/>
      <c r="H474" s="56"/>
      <c r="I474" s="152"/>
      <c r="J474" s="153"/>
      <c r="K474" s="153"/>
      <c r="L474" s="153"/>
      <c r="M474" s="153"/>
      <c r="N474" s="153"/>
      <c r="O474" s="154"/>
      <c r="P474" s="56"/>
      <c r="Q474" s="152"/>
      <c r="R474" s="153"/>
      <c r="S474" s="153"/>
      <c r="T474" s="153"/>
      <c r="U474" s="153"/>
      <c r="V474" s="153"/>
      <c r="W474" s="154"/>
    </row>
    <row r="475" spans="1:23" ht="22.5">
      <c r="A475" s="168" t="s">
        <v>255</v>
      </c>
      <c r="B475" s="159"/>
      <c r="C475" s="159"/>
      <c r="D475" s="159"/>
      <c r="E475" s="15"/>
      <c r="F475" s="15"/>
      <c r="G475" s="156"/>
      <c r="H475" s="56"/>
      <c r="I475" s="168" t="s">
        <v>255</v>
      </c>
      <c r="J475" s="159"/>
      <c r="K475" s="159"/>
      <c r="L475" s="159"/>
      <c r="M475" s="15"/>
      <c r="N475" s="15"/>
      <c r="O475" s="156"/>
      <c r="P475" s="56"/>
      <c r="Q475" s="168" t="s">
        <v>255</v>
      </c>
      <c r="R475" s="159"/>
      <c r="S475" s="159"/>
      <c r="T475" s="159"/>
      <c r="U475" s="15"/>
      <c r="V475" s="15"/>
      <c r="W475" s="156"/>
    </row>
    <row r="476" spans="1:23" ht="12.75">
      <c r="A476" s="155"/>
      <c r="B476" s="15"/>
      <c r="C476" s="15"/>
      <c r="D476" s="15"/>
      <c r="E476" s="15"/>
      <c r="F476" s="15"/>
      <c r="G476" s="156"/>
      <c r="H476" s="56"/>
      <c r="I476" s="155"/>
      <c r="J476" s="15"/>
      <c r="K476" s="15"/>
      <c r="L476" s="15"/>
      <c r="M476" s="15"/>
      <c r="N476" s="15"/>
      <c r="O476" s="156"/>
      <c r="P476" s="56"/>
      <c r="Q476" s="155"/>
      <c r="R476" s="15"/>
      <c r="S476" s="15"/>
      <c r="T476" s="15"/>
      <c r="U476" s="15"/>
      <c r="V476" s="15"/>
      <c r="W476" s="156"/>
    </row>
    <row r="477" spans="1:23" ht="26.25" customHeight="1">
      <c r="A477" s="177" t="e">
        <f>#REF!</f>
        <v>#REF!</v>
      </c>
      <c r="B477" s="190" t="str">
        <f>VLOOKUP($G477,Deelnemers!$A$3:$G581,7,FALSE)</f>
        <v>*</v>
      </c>
      <c r="C477" s="15"/>
      <c r="D477" s="15"/>
      <c r="E477" s="164"/>
      <c r="F477" s="165" t="s">
        <v>189</v>
      </c>
      <c r="G477" s="163">
        <v>130</v>
      </c>
      <c r="H477" s="166"/>
      <c r="I477" s="178"/>
      <c r="J477" s="190" t="str">
        <f>VLOOKUP($O477,Deelnemers!$A$3:$G581,7,FALSE)</f>
        <v>*</v>
      </c>
      <c r="K477" s="15"/>
      <c r="L477" s="15"/>
      <c r="M477" s="164"/>
      <c r="N477" s="165" t="s">
        <v>189</v>
      </c>
      <c r="O477" s="163">
        <v>131</v>
      </c>
      <c r="P477" s="166"/>
      <c r="Q477" s="177" t="e">
        <f>#REF!</f>
        <v>#REF!</v>
      </c>
      <c r="R477" s="190" t="e">
        <f>VLOOKUP($W477,Deelnemers!$A$3:$G581,7,FALSE)</f>
        <v>#N/A</v>
      </c>
      <c r="S477" s="15"/>
      <c r="T477" s="15"/>
      <c r="U477" s="164"/>
      <c r="V477" s="165" t="s">
        <v>189</v>
      </c>
      <c r="W477" s="163">
        <v>132</v>
      </c>
    </row>
    <row r="478" spans="1:23" ht="18.75" customHeight="1">
      <c r="A478" s="187" t="s">
        <v>236</v>
      </c>
      <c r="B478" s="161"/>
      <c r="C478" s="161" t="e">
        <f>VLOOKUP($G477,Deelnemers!$A$3:$E$128,2,FALSE)</f>
        <v>#N/A</v>
      </c>
      <c r="D478" s="161"/>
      <c r="E478" s="15"/>
      <c r="F478" s="15"/>
      <c r="G478" s="162"/>
      <c r="H478" s="167"/>
      <c r="I478" s="187" t="s">
        <v>236</v>
      </c>
      <c r="J478" s="161"/>
      <c r="K478" s="161" t="e">
        <f>VLOOKUP($O477,Deelnemers!$A$3:$E$128,2,FALSE)</f>
        <v>#N/A</v>
      </c>
      <c r="L478" s="161"/>
      <c r="M478" s="15"/>
      <c r="N478" s="15"/>
      <c r="O478" s="162"/>
      <c r="P478" s="167"/>
      <c r="Q478" s="187" t="s">
        <v>236</v>
      </c>
      <c r="R478" s="161"/>
      <c r="S478" s="161" t="e">
        <f>VLOOKUP($W477,Deelnemers!$A$3:$E$128,2,FALSE)</f>
        <v>#N/A</v>
      </c>
      <c r="T478" s="161"/>
      <c r="U478" s="15"/>
      <c r="V478" s="15"/>
      <c r="W478" s="162"/>
    </row>
    <row r="479" spans="1:23" ht="12.75">
      <c r="A479" s="155"/>
      <c r="B479" s="15"/>
      <c r="C479" s="15"/>
      <c r="D479" s="15"/>
      <c r="E479" s="15"/>
      <c r="F479" s="15"/>
      <c r="G479" s="156"/>
      <c r="H479" s="56"/>
      <c r="I479" s="155"/>
      <c r="J479" s="15"/>
      <c r="K479" s="15"/>
      <c r="L479" s="15"/>
      <c r="M479" s="15"/>
      <c r="N479" s="15"/>
      <c r="O479" s="156"/>
      <c r="P479" s="56"/>
      <c r="Q479" s="155"/>
      <c r="R479" s="15"/>
      <c r="S479" s="15"/>
      <c r="T479" s="15"/>
      <c r="U479" s="15"/>
      <c r="V479" s="15"/>
      <c r="W479" s="156"/>
    </row>
    <row r="480" spans="1:23" ht="17.25" customHeight="1">
      <c r="A480" s="187" t="s">
        <v>237</v>
      </c>
      <c r="B480" s="161"/>
      <c r="C480" s="161" t="e">
        <f>VLOOKUP($G477,Deelnemers!$A$3:$E$128,4,FALSE)</f>
        <v>#N/A</v>
      </c>
      <c r="D480" s="161"/>
      <c r="E480" s="15"/>
      <c r="F480" s="15"/>
      <c r="G480" s="192" t="e">
        <f>VLOOKUP($G477,Deelnemers!$A$3:$E$128,3,FALSE)</f>
        <v>#N/A</v>
      </c>
      <c r="H480" s="56"/>
      <c r="I480" s="187" t="s">
        <v>237</v>
      </c>
      <c r="J480" s="161"/>
      <c r="K480" s="161" t="e">
        <f>VLOOKUP($O477,Deelnemers!$A$3:$E$128,4,FALSE)</f>
        <v>#N/A</v>
      </c>
      <c r="L480" s="161"/>
      <c r="M480" s="15"/>
      <c r="N480" s="15"/>
      <c r="O480" s="192" t="e">
        <f>VLOOKUP($O477,Deelnemers!$A$3:$E$128,3,FALSE)</f>
        <v>#N/A</v>
      </c>
      <c r="P480" s="56"/>
      <c r="Q480" s="187" t="s">
        <v>237</v>
      </c>
      <c r="R480" s="161"/>
      <c r="S480" s="161" t="e">
        <f>VLOOKUP($W477,Deelnemers!$A$3:$E$128,4,FALSE)</f>
        <v>#N/A</v>
      </c>
      <c r="T480" s="161"/>
      <c r="U480" s="15"/>
      <c r="V480" s="15"/>
      <c r="W480" s="192" t="e">
        <f>VLOOKUP($W477,Deelnemers!$A$3:$E$128,3,FALSE)</f>
        <v>#N/A</v>
      </c>
    </row>
    <row r="481" spans="1:23" ht="12.75">
      <c r="A481" s="155"/>
      <c r="B481" s="15"/>
      <c r="C481" s="15"/>
      <c r="D481" s="15"/>
      <c r="E481" s="15"/>
      <c r="F481" s="15"/>
      <c r="G481" s="156"/>
      <c r="H481" s="56"/>
      <c r="I481" s="155"/>
      <c r="J481" s="15"/>
      <c r="K481" s="15"/>
      <c r="L481" s="15"/>
      <c r="M481" s="15"/>
      <c r="N481" s="15"/>
      <c r="O481" s="156"/>
      <c r="P481" s="56"/>
      <c r="Q481" s="155"/>
      <c r="R481" s="15"/>
      <c r="S481" s="15"/>
      <c r="T481" s="15"/>
      <c r="U481" s="15"/>
      <c r="V481" s="15"/>
      <c r="W481" s="156"/>
    </row>
    <row r="482" spans="1:23" ht="24" customHeight="1">
      <c r="A482" s="188" t="s">
        <v>238</v>
      </c>
      <c r="B482" s="181"/>
      <c r="C482" s="182"/>
      <c r="D482" s="172"/>
      <c r="E482" s="176"/>
      <c r="F482" s="15"/>
      <c r="G482" s="156"/>
      <c r="H482" s="56"/>
      <c r="I482" s="188" t="s">
        <v>238</v>
      </c>
      <c r="J482" s="182"/>
      <c r="K482" s="182"/>
      <c r="L482" s="172"/>
      <c r="M482" s="172"/>
      <c r="N482" s="15"/>
      <c r="O482" s="156"/>
      <c r="P482" s="56"/>
      <c r="Q482" s="188" t="s">
        <v>238</v>
      </c>
      <c r="R482" s="182"/>
      <c r="S482" s="182"/>
      <c r="T482" s="172"/>
      <c r="U482" s="172"/>
      <c r="V482" s="15"/>
      <c r="W482" s="156"/>
    </row>
    <row r="483" spans="1:23" ht="9.75" customHeight="1" thickBot="1">
      <c r="A483" s="157"/>
      <c r="B483" s="48"/>
      <c r="C483" s="48"/>
      <c r="D483" s="48"/>
      <c r="E483" s="48"/>
      <c r="F483" s="48"/>
      <c r="G483" s="158"/>
      <c r="H483" s="56"/>
      <c r="I483" s="157"/>
      <c r="J483" s="48"/>
      <c r="K483" s="48"/>
      <c r="L483" s="48"/>
      <c r="M483" s="48"/>
      <c r="N483" s="48"/>
      <c r="O483" s="158"/>
      <c r="P483" s="56"/>
      <c r="Q483" s="157"/>
      <c r="R483" s="48"/>
      <c r="S483" s="48"/>
      <c r="T483" s="48"/>
      <c r="U483" s="48"/>
      <c r="V483" s="48"/>
      <c r="W483" s="158"/>
    </row>
    <row r="484" spans="1:22" ht="9.75" customHeight="1" thickBot="1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</row>
    <row r="485" spans="1:23" ht="12.75">
      <c r="A485" s="152"/>
      <c r="B485" s="153"/>
      <c r="C485" s="153"/>
      <c r="D485" s="153"/>
      <c r="E485" s="153"/>
      <c r="F485" s="153"/>
      <c r="G485" s="154"/>
      <c r="H485" s="56"/>
      <c r="I485" s="152"/>
      <c r="J485" s="153"/>
      <c r="K485" s="153"/>
      <c r="L485" s="153"/>
      <c r="M485" s="153"/>
      <c r="N485" s="153"/>
      <c r="O485" s="154"/>
      <c r="P485" s="56"/>
      <c r="Q485" s="152"/>
      <c r="R485" s="153"/>
      <c r="S485" s="153"/>
      <c r="T485" s="153"/>
      <c r="U485" s="153"/>
      <c r="V485" s="153"/>
      <c r="W485" s="154"/>
    </row>
    <row r="486" spans="1:23" ht="22.5">
      <c r="A486" s="168" t="s">
        <v>255</v>
      </c>
      <c r="B486" s="159"/>
      <c r="C486" s="159"/>
      <c r="D486" s="159"/>
      <c r="E486" s="15"/>
      <c r="F486" s="15"/>
      <c r="G486" s="156"/>
      <c r="H486" s="56"/>
      <c r="I486" s="168" t="s">
        <v>255</v>
      </c>
      <c r="J486" s="159"/>
      <c r="K486" s="159"/>
      <c r="L486" s="159"/>
      <c r="M486" s="15"/>
      <c r="N486" s="15"/>
      <c r="O486" s="156"/>
      <c r="P486" s="56"/>
      <c r="Q486" s="168" t="s">
        <v>255</v>
      </c>
      <c r="R486" s="159"/>
      <c r="S486" s="159"/>
      <c r="T486" s="159"/>
      <c r="U486" s="15"/>
      <c r="V486" s="15"/>
      <c r="W486" s="156"/>
    </row>
    <row r="487" spans="1:23" ht="12.75">
      <c r="A487" s="155"/>
      <c r="B487" s="15"/>
      <c r="C487" s="15"/>
      <c r="D487" s="15"/>
      <c r="E487" s="15"/>
      <c r="F487" s="15"/>
      <c r="G487" s="156"/>
      <c r="H487" s="56"/>
      <c r="I487" s="155"/>
      <c r="J487" s="15"/>
      <c r="K487" s="15"/>
      <c r="L487" s="15"/>
      <c r="M487" s="15"/>
      <c r="N487" s="15"/>
      <c r="O487" s="156"/>
      <c r="P487" s="56"/>
      <c r="Q487" s="155"/>
      <c r="R487" s="15"/>
      <c r="S487" s="15"/>
      <c r="T487" s="15"/>
      <c r="U487" s="15"/>
      <c r="V487" s="15"/>
      <c r="W487" s="156"/>
    </row>
    <row r="488" spans="1:23" ht="26.25" customHeight="1">
      <c r="A488" s="177" t="e">
        <f>#REF!</f>
        <v>#REF!</v>
      </c>
      <c r="B488" s="190" t="e">
        <f>VLOOKUP($G488,Deelnemers!$A$3:$G592,7,FALSE)</f>
        <v>#N/A</v>
      </c>
      <c r="C488" s="15"/>
      <c r="D488" s="15"/>
      <c r="E488" s="164"/>
      <c r="F488" s="165" t="s">
        <v>189</v>
      </c>
      <c r="G488" s="163">
        <v>133</v>
      </c>
      <c r="H488" s="166"/>
      <c r="I488" s="178"/>
      <c r="J488" s="190" t="e">
        <f>VLOOKUP($O488,Deelnemers!$A$3:$G592,7,FALSE)</f>
        <v>#N/A</v>
      </c>
      <c r="K488" s="15"/>
      <c r="L488" s="15"/>
      <c r="M488" s="164"/>
      <c r="N488" s="165" t="s">
        <v>189</v>
      </c>
      <c r="O488" s="163">
        <v>134</v>
      </c>
      <c r="P488" s="166"/>
      <c r="Q488" s="177" t="e">
        <f>#REF!</f>
        <v>#REF!</v>
      </c>
      <c r="R488" s="190" t="e">
        <f>VLOOKUP($W488,Deelnemers!$A$3:$G592,7,FALSE)</f>
        <v>#N/A</v>
      </c>
      <c r="S488" s="15"/>
      <c r="T488" s="15"/>
      <c r="U488" s="164"/>
      <c r="V488" s="165" t="s">
        <v>189</v>
      </c>
      <c r="W488" s="163">
        <v>135</v>
      </c>
    </row>
    <row r="489" spans="1:23" ht="18.75" customHeight="1">
      <c r="A489" s="187" t="s">
        <v>236</v>
      </c>
      <c r="B489" s="161"/>
      <c r="C489" s="161" t="e">
        <f>VLOOKUP($G488,Deelnemers!$A$3:$E$128,2,FALSE)</f>
        <v>#N/A</v>
      </c>
      <c r="D489" s="161"/>
      <c r="E489" s="15"/>
      <c r="F489" s="15"/>
      <c r="G489" s="162"/>
      <c r="H489" s="167"/>
      <c r="I489" s="187" t="s">
        <v>236</v>
      </c>
      <c r="J489" s="161"/>
      <c r="K489" s="161" t="e">
        <f>VLOOKUP($O488,Deelnemers!$A$3:$E$128,2,FALSE)</f>
        <v>#N/A</v>
      </c>
      <c r="L489" s="161"/>
      <c r="M489" s="15"/>
      <c r="N489" s="15"/>
      <c r="O489" s="162"/>
      <c r="P489" s="167"/>
      <c r="Q489" s="187" t="s">
        <v>236</v>
      </c>
      <c r="R489" s="161"/>
      <c r="S489" s="161" t="e">
        <f>VLOOKUP($W488,Deelnemers!$A$3:$E$128,2,FALSE)</f>
        <v>#N/A</v>
      </c>
      <c r="T489" s="161"/>
      <c r="U489" s="15"/>
      <c r="V489" s="15"/>
      <c r="W489" s="162"/>
    </row>
    <row r="490" spans="1:23" ht="12.75">
      <c r="A490" s="155"/>
      <c r="B490" s="15"/>
      <c r="C490" s="15"/>
      <c r="D490" s="15"/>
      <c r="E490" s="15"/>
      <c r="F490" s="15"/>
      <c r="G490" s="156"/>
      <c r="H490" s="56"/>
      <c r="I490" s="155"/>
      <c r="J490" s="15"/>
      <c r="K490" s="15"/>
      <c r="L490" s="15"/>
      <c r="M490" s="15"/>
      <c r="N490" s="15"/>
      <c r="O490" s="156"/>
      <c r="P490" s="56"/>
      <c r="Q490" s="155"/>
      <c r="R490" s="15"/>
      <c r="S490" s="15"/>
      <c r="T490" s="15"/>
      <c r="U490" s="15"/>
      <c r="V490" s="15"/>
      <c r="W490" s="156"/>
    </row>
    <row r="491" spans="1:23" ht="17.25" customHeight="1">
      <c r="A491" s="187" t="s">
        <v>237</v>
      </c>
      <c r="B491" s="161"/>
      <c r="C491" s="161" t="e">
        <f>VLOOKUP($G488,Deelnemers!$A$3:$E$128,4,FALSE)</f>
        <v>#N/A</v>
      </c>
      <c r="D491" s="161"/>
      <c r="E491" s="15"/>
      <c r="F491" s="15"/>
      <c r="G491" s="192" t="e">
        <f>VLOOKUP($G488,Deelnemers!$A$3:$E$128,3,FALSE)</f>
        <v>#N/A</v>
      </c>
      <c r="H491" s="56"/>
      <c r="I491" s="187" t="s">
        <v>237</v>
      </c>
      <c r="J491" s="161"/>
      <c r="K491" s="161" t="e">
        <f>VLOOKUP($O488,Deelnemers!$A$3:$E$128,4,FALSE)</f>
        <v>#N/A</v>
      </c>
      <c r="L491" s="161"/>
      <c r="M491" s="15"/>
      <c r="N491" s="15"/>
      <c r="O491" s="192" t="e">
        <f>VLOOKUP($O488,Deelnemers!$A$3:$E$128,3,FALSE)</f>
        <v>#N/A</v>
      </c>
      <c r="P491" s="56"/>
      <c r="Q491" s="187" t="s">
        <v>237</v>
      </c>
      <c r="R491" s="161"/>
      <c r="S491" s="161" t="e">
        <f>VLOOKUP($W488,Deelnemers!$A$3:$E$128,4,FALSE)</f>
        <v>#N/A</v>
      </c>
      <c r="T491" s="161"/>
      <c r="U491" s="15"/>
      <c r="V491" s="15"/>
      <c r="W491" s="192" t="e">
        <f>VLOOKUP($W488,Deelnemers!$A$3:$E$128,3,FALSE)</f>
        <v>#N/A</v>
      </c>
    </row>
    <row r="492" spans="1:23" ht="12.75">
      <c r="A492" s="155"/>
      <c r="B492" s="15"/>
      <c r="C492" s="15"/>
      <c r="D492" s="15"/>
      <c r="E492" s="15"/>
      <c r="F492" s="15"/>
      <c r="G492" s="156"/>
      <c r="H492" s="56"/>
      <c r="I492" s="155"/>
      <c r="J492" s="15"/>
      <c r="K492" s="15"/>
      <c r="L492" s="15"/>
      <c r="M492" s="15"/>
      <c r="N492" s="15"/>
      <c r="O492" s="156"/>
      <c r="P492" s="56"/>
      <c r="Q492" s="155"/>
      <c r="R492" s="15"/>
      <c r="S492" s="15"/>
      <c r="T492" s="15"/>
      <c r="U492" s="15"/>
      <c r="V492" s="15"/>
      <c r="W492" s="156"/>
    </row>
    <row r="493" spans="1:23" ht="24" customHeight="1">
      <c r="A493" s="188" t="s">
        <v>238</v>
      </c>
      <c r="B493" s="181"/>
      <c r="C493" s="182"/>
      <c r="D493" s="172"/>
      <c r="E493" s="176"/>
      <c r="F493" s="15"/>
      <c r="G493" s="156"/>
      <c r="H493" s="56"/>
      <c r="I493" s="188" t="s">
        <v>238</v>
      </c>
      <c r="J493" s="182"/>
      <c r="K493" s="182"/>
      <c r="L493" s="172"/>
      <c r="M493" s="172"/>
      <c r="N493" s="15"/>
      <c r="O493" s="156"/>
      <c r="P493" s="56"/>
      <c r="Q493" s="188" t="s">
        <v>238</v>
      </c>
      <c r="R493" s="182"/>
      <c r="S493" s="182"/>
      <c r="T493" s="172"/>
      <c r="U493" s="172"/>
      <c r="V493" s="15"/>
      <c r="W493" s="156"/>
    </row>
    <row r="494" spans="1:23" ht="9.75" customHeight="1" thickBot="1">
      <c r="A494" s="157"/>
      <c r="B494" s="48"/>
      <c r="C494" s="48"/>
      <c r="D494" s="48"/>
      <c r="E494" s="48"/>
      <c r="F494" s="48"/>
      <c r="G494" s="158"/>
      <c r="H494" s="56"/>
      <c r="I494" s="157"/>
      <c r="J494" s="48"/>
      <c r="K494" s="48"/>
      <c r="L494" s="48"/>
      <c r="M494" s="48"/>
      <c r="N494" s="48"/>
      <c r="O494" s="158"/>
      <c r="P494" s="56"/>
      <c r="Q494" s="157"/>
      <c r="R494" s="48"/>
      <c r="S494" s="48"/>
      <c r="T494" s="48"/>
      <c r="U494" s="48"/>
      <c r="V494" s="48"/>
      <c r="W494" s="158"/>
    </row>
    <row r="495" spans="8:16" ht="9.75" customHeight="1" thickBot="1">
      <c r="H495" s="171"/>
      <c r="P495" s="171"/>
    </row>
    <row r="496" spans="1:23" ht="12.75">
      <c r="A496" s="152"/>
      <c r="B496" s="153"/>
      <c r="C496" s="153"/>
      <c r="D496" s="153"/>
      <c r="E496" s="153"/>
      <c r="F496" s="153"/>
      <c r="G496" s="154"/>
      <c r="H496" s="56"/>
      <c r="I496" s="152"/>
      <c r="J496" s="153"/>
      <c r="K496" s="153"/>
      <c r="L496" s="153"/>
      <c r="M496" s="153"/>
      <c r="N496" s="153"/>
      <c r="O496" s="154"/>
      <c r="P496" s="56"/>
      <c r="Q496" s="152"/>
      <c r="R496" s="153"/>
      <c r="S496" s="153"/>
      <c r="T496" s="153"/>
      <c r="U496" s="153"/>
      <c r="V496" s="153"/>
      <c r="W496" s="154"/>
    </row>
    <row r="497" spans="1:23" ht="22.5">
      <c r="A497" s="168" t="s">
        <v>255</v>
      </c>
      <c r="B497" s="159"/>
      <c r="C497" s="159"/>
      <c r="D497" s="159"/>
      <c r="E497" s="15"/>
      <c r="F497" s="15"/>
      <c r="G497" s="156"/>
      <c r="H497" s="56"/>
      <c r="I497" s="168" t="s">
        <v>255</v>
      </c>
      <c r="J497" s="159"/>
      <c r="K497" s="159"/>
      <c r="L497" s="159"/>
      <c r="M497" s="15"/>
      <c r="N497" s="15"/>
      <c r="O497" s="156"/>
      <c r="P497" s="56"/>
      <c r="Q497" s="168" t="s">
        <v>255</v>
      </c>
      <c r="R497" s="159"/>
      <c r="S497" s="159"/>
      <c r="T497" s="159"/>
      <c r="U497" s="15"/>
      <c r="V497" s="15"/>
      <c r="W497" s="156"/>
    </row>
    <row r="498" spans="1:23" ht="12.75">
      <c r="A498" s="155"/>
      <c r="B498" s="15"/>
      <c r="C498" s="15"/>
      <c r="D498" s="15"/>
      <c r="E498" s="15"/>
      <c r="F498" s="15"/>
      <c r="G498" s="156"/>
      <c r="H498" s="56"/>
      <c r="I498" s="155"/>
      <c r="J498" s="15"/>
      <c r="K498" s="15"/>
      <c r="L498" s="15"/>
      <c r="M498" s="15"/>
      <c r="N498" s="15"/>
      <c r="O498" s="156"/>
      <c r="P498" s="56"/>
      <c r="Q498" s="155"/>
      <c r="R498" s="15"/>
      <c r="S498" s="15"/>
      <c r="T498" s="15"/>
      <c r="U498" s="15"/>
      <c r="V498" s="15"/>
      <c r="W498" s="156"/>
    </row>
    <row r="499" spans="1:23" ht="26.25" customHeight="1">
      <c r="A499" s="177" t="e">
        <f>#REF!</f>
        <v>#REF!</v>
      </c>
      <c r="B499" s="190" t="e">
        <f>VLOOKUP($G499,Deelnemers!$A$3:$G603,7,FALSE)</f>
        <v>#N/A</v>
      </c>
      <c r="C499" s="15"/>
      <c r="D499" s="15"/>
      <c r="E499" s="164"/>
      <c r="F499" s="165" t="s">
        <v>189</v>
      </c>
      <c r="G499" s="163">
        <v>136</v>
      </c>
      <c r="H499" s="166"/>
      <c r="I499" s="178"/>
      <c r="J499" s="190" t="e">
        <f>VLOOKUP($O499,Deelnemers!$A$3:$G603,7,FALSE)</f>
        <v>#N/A</v>
      </c>
      <c r="K499" s="15"/>
      <c r="L499" s="15"/>
      <c r="M499" s="164"/>
      <c r="N499" s="165" t="s">
        <v>189</v>
      </c>
      <c r="O499" s="163">
        <v>137</v>
      </c>
      <c r="P499" s="166"/>
      <c r="Q499" s="177" t="e">
        <f>#REF!</f>
        <v>#REF!</v>
      </c>
      <c r="R499" s="190" t="e">
        <f>VLOOKUP($W499,Deelnemers!$A$3:$G603,7,FALSE)</f>
        <v>#N/A</v>
      </c>
      <c r="S499" s="15"/>
      <c r="T499" s="15"/>
      <c r="U499" s="164"/>
      <c r="V499" s="165" t="s">
        <v>189</v>
      </c>
      <c r="W499" s="163">
        <v>138</v>
      </c>
    </row>
    <row r="500" spans="1:23" ht="18.75" customHeight="1">
      <c r="A500" s="187" t="s">
        <v>236</v>
      </c>
      <c r="B500" s="161"/>
      <c r="C500" s="161" t="e">
        <f>VLOOKUP($G499,Deelnemers!$A$3:$E$128,2,FALSE)</f>
        <v>#N/A</v>
      </c>
      <c r="D500" s="161"/>
      <c r="E500" s="15"/>
      <c r="F500" s="15"/>
      <c r="G500" s="162"/>
      <c r="H500" s="167"/>
      <c r="I500" s="187" t="s">
        <v>236</v>
      </c>
      <c r="J500" s="161"/>
      <c r="K500" s="161" t="e">
        <f>VLOOKUP($O499,Deelnemers!$A$3:$E$128,2,FALSE)</f>
        <v>#N/A</v>
      </c>
      <c r="L500" s="161"/>
      <c r="M500" s="15"/>
      <c r="N500" s="15"/>
      <c r="O500" s="162"/>
      <c r="P500" s="167"/>
      <c r="Q500" s="187" t="s">
        <v>236</v>
      </c>
      <c r="R500" s="161"/>
      <c r="S500" s="161" t="e">
        <f>VLOOKUP($W499,Deelnemers!$A$3:$E$128,2,FALSE)</f>
        <v>#N/A</v>
      </c>
      <c r="T500" s="161"/>
      <c r="U500" s="15"/>
      <c r="V500" s="15"/>
      <c r="W500" s="162"/>
    </row>
    <row r="501" spans="1:23" ht="12.75">
      <c r="A501" s="155"/>
      <c r="B501" s="15"/>
      <c r="C501" s="15"/>
      <c r="D501" s="15"/>
      <c r="E501" s="15"/>
      <c r="F501" s="15"/>
      <c r="G501" s="156"/>
      <c r="H501" s="56"/>
      <c r="I501" s="155"/>
      <c r="J501" s="15"/>
      <c r="K501" s="15"/>
      <c r="L501" s="15"/>
      <c r="M501" s="15"/>
      <c r="N501" s="15"/>
      <c r="O501" s="156"/>
      <c r="P501" s="56"/>
      <c r="Q501" s="155"/>
      <c r="R501" s="15"/>
      <c r="S501" s="15"/>
      <c r="T501" s="15"/>
      <c r="U501" s="15"/>
      <c r="V501" s="15"/>
      <c r="W501" s="156"/>
    </row>
    <row r="502" spans="1:23" ht="17.25" customHeight="1">
      <c r="A502" s="187" t="s">
        <v>237</v>
      </c>
      <c r="B502" s="161"/>
      <c r="C502" s="161" t="e">
        <f>VLOOKUP($G499,Deelnemers!$A$3:$E$128,4,FALSE)</f>
        <v>#N/A</v>
      </c>
      <c r="D502" s="161"/>
      <c r="E502" s="15"/>
      <c r="F502" s="15"/>
      <c r="G502" s="192" t="e">
        <f>VLOOKUP($G499,Deelnemers!$A$3:$E$128,3,FALSE)</f>
        <v>#N/A</v>
      </c>
      <c r="H502" s="56"/>
      <c r="I502" s="187" t="s">
        <v>237</v>
      </c>
      <c r="J502" s="161"/>
      <c r="K502" s="161" t="e">
        <f>VLOOKUP($O499,Deelnemers!$A$3:$E$128,4,FALSE)</f>
        <v>#N/A</v>
      </c>
      <c r="L502" s="161"/>
      <c r="M502" s="15"/>
      <c r="N502" s="15"/>
      <c r="O502" s="192" t="e">
        <f>VLOOKUP($O499,Deelnemers!$A$3:$E$128,3,FALSE)</f>
        <v>#N/A</v>
      </c>
      <c r="P502" s="56"/>
      <c r="Q502" s="187" t="s">
        <v>237</v>
      </c>
      <c r="R502" s="161"/>
      <c r="S502" s="161" t="e">
        <f>VLOOKUP($W499,Deelnemers!$A$3:$E$128,4,FALSE)</f>
        <v>#N/A</v>
      </c>
      <c r="T502" s="161"/>
      <c r="U502" s="15"/>
      <c r="V502" s="15"/>
      <c r="W502" s="192" t="e">
        <f>VLOOKUP($W499,Deelnemers!$A$3:$E$128,3,FALSE)</f>
        <v>#N/A</v>
      </c>
    </row>
    <row r="503" spans="1:23" ht="12.75">
      <c r="A503" s="155"/>
      <c r="B503" s="15"/>
      <c r="C503" s="15"/>
      <c r="D503" s="15"/>
      <c r="E503" s="15"/>
      <c r="F503" s="15"/>
      <c r="G503" s="156"/>
      <c r="H503" s="56"/>
      <c r="I503" s="155"/>
      <c r="J503" s="15"/>
      <c r="K503" s="15"/>
      <c r="L503" s="15"/>
      <c r="M503" s="15"/>
      <c r="N503" s="15"/>
      <c r="O503" s="156"/>
      <c r="P503" s="56"/>
      <c r="Q503" s="155"/>
      <c r="R503" s="15"/>
      <c r="S503" s="15"/>
      <c r="T503" s="15"/>
      <c r="U503" s="15"/>
      <c r="V503" s="15"/>
      <c r="W503" s="156"/>
    </row>
    <row r="504" spans="1:23" ht="24" customHeight="1">
      <c r="A504" s="188" t="s">
        <v>238</v>
      </c>
      <c r="B504" s="181"/>
      <c r="C504" s="182"/>
      <c r="D504" s="172"/>
      <c r="E504" s="176"/>
      <c r="F504" s="15"/>
      <c r="G504" s="156"/>
      <c r="H504" s="56"/>
      <c r="I504" s="188" t="s">
        <v>238</v>
      </c>
      <c r="J504" s="182"/>
      <c r="K504" s="182"/>
      <c r="L504" s="172"/>
      <c r="M504" s="172"/>
      <c r="N504" s="15"/>
      <c r="O504" s="156"/>
      <c r="P504" s="56"/>
      <c r="Q504" s="188" t="s">
        <v>238</v>
      </c>
      <c r="R504" s="182"/>
      <c r="S504" s="182"/>
      <c r="T504" s="172"/>
      <c r="U504" s="172"/>
      <c r="V504" s="15"/>
      <c r="W504" s="156"/>
    </row>
    <row r="505" spans="1:23" ht="9.75" customHeight="1" thickBot="1">
      <c r="A505" s="157"/>
      <c r="B505" s="48"/>
      <c r="C505" s="48"/>
      <c r="D505" s="48"/>
      <c r="E505" s="48"/>
      <c r="F505" s="48"/>
      <c r="G505" s="158"/>
      <c r="H505" s="56"/>
      <c r="I505" s="157"/>
      <c r="J505" s="48"/>
      <c r="K505" s="48"/>
      <c r="L505" s="48"/>
      <c r="M505" s="48"/>
      <c r="N505" s="48"/>
      <c r="O505" s="158"/>
      <c r="P505" s="56"/>
      <c r="Q505" s="157"/>
      <c r="R505" s="48"/>
      <c r="S505" s="48"/>
      <c r="T505" s="48"/>
      <c r="U505" s="48"/>
      <c r="V505" s="48"/>
      <c r="W505" s="158"/>
    </row>
    <row r="506" spans="1:22" ht="9.75" customHeight="1" thickBot="1">
      <c r="A506" s="171"/>
      <c r="B506" s="171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</row>
    <row r="507" spans="1:23" ht="12.75">
      <c r="A507" s="152"/>
      <c r="B507" s="153"/>
      <c r="C507" s="153"/>
      <c r="D507" s="153"/>
      <c r="E507" s="153"/>
      <c r="F507" s="153"/>
      <c r="G507" s="154"/>
      <c r="H507" s="56"/>
      <c r="I507" s="152"/>
      <c r="J507" s="153"/>
      <c r="K507" s="153"/>
      <c r="L507" s="153"/>
      <c r="M507" s="153"/>
      <c r="N507" s="153"/>
      <c r="O507" s="154"/>
      <c r="P507" s="56"/>
      <c r="Q507" s="152"/>
      <c r="R507" s="153"/>
      <c r="S507" s="153"/>
      <c r="T507" s="153"/>
      <c r="U507" s="153"/>
      <c r="V507" s="153"/>
      <c r="W507" s="154"/>
    </row>
    <row r="508" spans="1:23" ht="22.5">
      <c r="A508" s="168" t="s">
        <v>255</v>
      </c>
      <c r="B508" s="159"/>
      <c r="C508" s="159"/>
      <c r="D508" s="159"/>
      <c r="E508" s="15"/>
      <c r="F508" s="15"/>
      <c r="G508" s="156"/>
      <c r="H508" s="56"/>
      <c r="I508" s="168" t="s">
        <v>255</v>
      </c>
      <c r="J508" s="159"/>
      <c r="K508" s="159"/>
      <c r="L508" s="159"/>
      <c r="M508" s="15"/>
      <c r="N508" s="15"/>
      <c r="O508" s="156"/>
      <c r="P508" s="56"/>
      <c r="Q508" s="168" t="s">
        <v>255</v>
      </c>
      <c r="R508" s="159"/>
      <c r="S508" s="159"/>
      <c r="T508" s="159"/>
      <c r="U508" s="15"/>
      <c r="V508" s="15"/>
      <c r="W508" s="156"/>
    </row>
    <row r="509" spans="1:23" ht="12.75">
      <c r="A509" s="155"/>
      <c r="B509" s="15"/>
      <c r="C509" s="15"/>
      <c r="D509" s="15"/>
      <c r="E509" s="15"/>
      <c r="F509" s="15"/>
      <c r="G509" s="156"/>
      <c r="H509" s="56"/>
      <c r="I509" s="155"/>
      <c r="J509" s="15"/>
      <c r="K509" s="15"/>
      <c r="L509" s="15"/>
      <c r="M509" s="15"/>
      <c r="N509" s="15"/>
      <c r="O509" s="156"/>
      <c r="P509" s="56"/>
      <c r="Q509" s="155"/>
      <c r="R509" s="15"/>
      <c r="S509" s="15"/>
      <c r="T509" s="15"/>
      <c r="U509" s="15"/>
      <c r="V509" s="15"/>
      <c r="W509" s="156"/>
    </row>
    <row r="510" spans="1:23" ht="26.25" customHeight="1">
      <c r="A510" s="177" t="e">
        <f>#REF!</f>
        <v>#REF!</v>
      </c>
      <c r="B510" s="190" t="e">
        <f>VLOOKUP($G510,Deelnemers!$A$3:$G614,7,FALSE)</f>
        <v>#N/A</v>
      </c>
      <c r="C510" s="15"/>
      <c r="D510" s="15"/>
      <c r="E510" s="164"/>
      <c r="F510" s="165" t="s">
        <v>189</v>
      </c>
      <c r="G510" s="163">
        <v>139</v>
      </c>
      <c r="H510" s="166"/>
      <c r="I510" s="178"/>
      <c r="J510" s="190" t="e">
        <f>VLOOKUP($O510,Deelnemers!$A$3:$G614,7,FALSE)</f>
        <v>#N/A</v>
      </c>
      <c r="K510" s="15"/>
      <c r="L510" s="15"/>
      <c r="M510" s="164"/>
      <c r="N510" s="165" t="s">
        <v>189</v>
      </c>
      <c r="O510" s="163">
        <v>140</v>
      </c>
      <c r="P510" s="166"/>
      <c r="Q510" s="177" t="e">
        <f>#REF!</f>
        <v>#REF!</v>
      </c>
      <c r="R510" s="190" t="e">
        <f>VLOOKUP($W510,Deelnemers!$A$3:$G614,7,FALSE)</f>
        <v>#N/A</v>
      </c>
      <c r="S510" s="15"/>
      <c r="T510" s="15"/>
      <c r="U510" s="164"/>
      <c r="V510" s="165" t="s">
        <v>189</v>
      </c>
      <c r="W510" s="163">
        <v>141</v>
      </c>
    </row>
    <row r="511" spans="1:23" ht="18.75" customHeight="1">
      <c r="A511" s="187" t="s">
        <v>236</v>
      </c>
      <c r="B511" s="161"/>
      <c r="C511" s="161" t="e">
        <f>VLOOKUP($G510,Deelnemers!$A$3:$E$128,2,FALSE)</f>
        <v>#N/A</v>
      </c>
      <c r="D511" s="161"/>
      <c r="E511" s="15"/>
      <c r="F511" s="15"/>
      <c r="G511" s="162"/>
      <c r="H511" s="167"/>
      <c r="I511" s="187" t="s">
        <v>236</v>
      </c>
      <c r="J511" s="161"/>
      <c r="K511" s="161" t="e">
        <f>VLOOKUP($O510,Deelnemers!$A$3:$E$128,2,FALSE)</f>
        <v>#N/A</v>
      </c>
      <c r="L511" s="161"/>
      <c r="M511" s="15"/>
      <c r="N511" s="15"/>
      <c r="O511" s="162"/>
      <c r="P511" s="167"/>
      <c r="Q511" s="187" t="s">
        <v>236</v>
      </c>
      <c r="R511" s="161"/>
      <c r="S511" s="161" t="e">
        <f>VLOOKUP($W510,Deelnemers!$A$3:$E$128,2,FALSE)</f>
        <v>#N/A</v>
      </c>
      <c r="T511" s="161"/>
      <c r="U511" s="15"/>
      <c r="V511" s="15"/>
      <c r="W511" s="162"/>
    </row>
    <row r="512" spans="1:23" ht="12.75">
      <c r="A512" s="155"/>
      <c r="B512" s="15"/>
      <c r="C512" s="15"/>
      <c r="D512" s="15"/>
      <c r="E512" s="15"/>
      <c r="F512" s="15"/>
      <c r="G512" s="156"/>
      <c r="H512" s="56"/>
      <c r="I512" s="155"/>
      <c r="J512" s="15"/>
      <c r="K512" s="15"/>
      <c r="L512" s="15"/>
      <c r="M512" s="15"/>
      <c r="N512" s="15"/>
      <c r="O512" s="156"/>
      <c r="P512" s="56"/>
      <c r="Q512" s="155"/>
      <c r="R512" s="15"/>
      <c r="S512" s="15"/>
      <c r="T512" s="15"/>
      <c r="U512" s="15"/>
      <c r="V512" s="15"/>
      <c r="W512" s="156"/>
    </row>
    <row r="513" spans="1:23" ht="17.25" customHeight="1">
      <c r="A513" s="187" t="s">
        <v>237</v>
      </c>
      <c r="B513" s="161"/>
      <c r="C513" s="161" t="e">
        <f>VLOOKUP($G510,Deelnemers!$A$3:$E$128,4,FALSE)</f>
        <v>#N/A</v>
      </c>
      <c r="D513" s="161"/>
      <c r="E513" s="15"/>
      <c r="F513" s="15"/>
      <c r="G513" s="192" t="e">
        <f>VLOOKUP($G510,Deelnemers!$A$3:$E$128,3,FALSE)</f>
        <v>#N/A</v>
      </c>
      <c r="H513" s="56"/>
      <c r="I513" s="187" t="s">
        <v>237</v>
      </c>
      <c r="J513" s="161"/>
      <c r="K513" s="161" t="e">
        <f>VLOOKUP($O510,Deelnemers!$A$3:$E$128,4,FALSE)</f>
        <v>#N/A</v>
      </c>
      <c r="L513" s="161"/>
      <c r="M513" s="15"/>
      <c r="N513" s="15"/>
      <c r="O513" s="192" t="e">
        <f>VLOOKUP($O510,Deelnemers!$A$3:$E$128,3,FALSE)</f>
        <v>#N/A</v>
      </c>
      <c r="P513" s="56"/>
      <c r="Q513" s="187" t="s">
        <v>237</v>
      </c>
      <c r="R513" s="161"/>
      <c r="S513" s="161" t="e">
        <f>VLOOKUP($W510,Deelnemers!$A$3:$E$128,4,FALSE)</f>
        <v>#N/A</v>
      </c>
      <c r="T513" s="161"/>
      <c r="U513" s="15"/>
      <c r="V513" s="15"/>
      <c r="W513" s="192" t="e">
        <f>VLOOKUP($W510,Deelnemers!$A$3:$E$128,3,FALSE)</f>
        <v>#N/A</v>
      </c>
    </row>
    <row r="514" spans="1:23" ht="12.75">
      <c r="A514" s="155"/>
      <c r="B514" s="15"/>
      <c r="C514" s="15"/>
      <c r="D514" s="15"/>
      <c r="E514" s="15"/>
      <c r="F514" s="15"/>
      <c r="G514" s="156"/>
      <c r="H514" s="56"/>
      <c r="I514" s="155"/>
      <c r="J514" s="15"/>
      <c r="K514" s="15"/>
      <c r="L514" s="15"/>
      <c r="M514" s="15"/>
      <c r="N514" s="15"/>
      <c r="O514" s="156"/>
      <c r="P514" s="56"/>
      <c r="Q514" s="155"/>
      <c r="R514" s="15"/>
      <c r="S514" s="15"/>
      <c r="T514" s="15"/>
      <c r="U514" s="15"/>
      <c r="V514" s="15"/>
      <c r="W514" s="156"/>
    </row>
    <row r="515" spans="1:23" ht="24" customHeight="1">
      <c r="A515" s="188" t="s">
        <v>238</v>
      </c>
      <c r="B515" s="181"/>
      <c r="C515" s="182"/>
      <c r="D515" s="172"/>
      <c r="E515" s="176"/>
      <c r="F515" s="15"/>
      <c r="G515" s="156"/>
      <c r="H515" s="56"/>
      <c r="I515" s="188" t="s">
        <v>238</v>
      </c>
      <c r="J515" s="182"/>
      <c r="K515" s="182"/>
      <c r="L515" s="172"/>
      <c r="M515" s="172"/>
      <c r="N515" s="15"/>
      <c r="O515" s="156"/>
      <c r="P515" s="56"/>
      <c r="Q515" s="188" t="s">
        <v>238</v>
      </c>
      <c r="R515" s="182"/>
      <c r="S515" s="182"/>
      <c r="T515" s="172"/>
      <c r="U515" s="172"/>
      <c r="V515" s="15"/>
      <c r="W515" s="156"/>
    </row>
    <row r="516" spans="1:23" ht="9.75" customHeight="1" thickBot="1">
      <c r="A516" s="157"/>
      <c r="B516" s="48"/>
      <c r="C516" s="48"/>
      <c r="D516" s="48"/>
      <c r="E516" s="48"/>
      <c r="F516" s="48"/>
      <c r="G516" s="158"/>
      <c r="H516" s="56"/>
      <c r="I516" s="157"/>
      <c r="J516" s="48"/>
      <c r="K516" s="48"/>
      <c r="L516" s="48"/>
      <c r="M516" s="48"/>
      <c r="N516" s="48"/>
      <c r="O516" s="158"/>
      <c r="P516" s="56"/>
      <c r="Q516" s="157"/>
      <c r="R516" s="48"/>
      <c r="S516" s="48"/>
      <c r="T516" s="48"/>
      <c r="U516" s="48"/>
      <c r="V516" s="48"/>
      <c r="W516" s="158"/>
    </row>
    <row r="517" spans="8:16" ht="9.75" customHeight="1" thickBot="1">
      <c r="H517" s="171"/>
      <c r="P517" s="171"/>
    </row>
    <row r="518" spans="1:23" ht="12.75">
      <c r="A518" s="152"/>
      <c r="B518" s="153"/>
      <c r="C518" s="153"/>
      <c r="D518" s="153"/>
      <c r="E518" s="153"/>
      <c r="F518" s="153"/>
      <c r="G518" s="154"/>
      <c r="H518" s="56"/>
      <c r="I518" s="152"/>
      <c r="J518" s="153"/>
      <c r="K518" s="153"/>
      <c r="L518" s="153"/>
      <c r="M518" s="153"/>
      <c r="N518" s="153"/>
      <c r="O518" s="154"/>
      <c r="P518" s="56"/>
      <c r="Q518" s="152"/>
      <c r="R518" s="153"/>
      <c r="S518" s="153"/>
      <c r="T518" s="153"/>
      <c r="U518" s="153"/>
      <c r="V518" s="153"/>
      <c r="W518" s="154"/>
    </row>
    <row r="519" spans="1:23" ht="22.5">
      <c r="A519" s="168" t="s">
        <v>255</v>
      </c>
      <c r="B519" s="159"/>
      <c r="C519" s="159"/>
      <c r="D519" s="159"/>
      <c r="E519" s="15"/>
      <c r="F519" s="15"/>
      <c r="G519" s="156"/>
      <c r="H519" s="56"/>
      <c r="I519" s="168" t="s">
        <v>255</v>
      </c>
      <c r="J519" s="159"/>
      <c r="K519" s="159"/>
      <c r="L519" s="159"/>
      <c r="M519" s="15"/>
      <c r="N519" s="15"/>
      <c r="O519" s="156"/>
      <c r="P519" s="56"/>
      <c r="Q519" s="168" t="s">
        <v>255</v>
      </c>
      <c r="R519" s="159"/>
      <c r="S519" s="159"/>
      <c r="T519" s="159"/>
      <c r="U519" s="15"/>
      <c r="V519" s="15"/>
      <c r="W519" s="156"/>
    </row>
    <row r="520" spans="1:23" ht="12.75">
      <c r="A520" s="155"/>
      <c r="B520" s="15"/>
      <c r="C520" s="15"/>
      <c r="D520" s="15"/>
      <c r="E520" s="15"/>
      <c r="F520" s="15"/>
      <c r="G520" s="156"/>
      <c r="H520" s="56"/>
      <c r="I520" s="155"/>
      <c r="J520" s="15"/>
      <c r="K520" s="15"/>
      <c r="L520" s="15"/>
      <c r="M520" s="15"/>
      <c r="N520" s="15"/>
      <c r="O520" s="156"/>
      <c r="P520" s="56"/>
      <c r="Q520" s="155"/>
      <c r="R520" s="15"/>
      <c r="S520" s="15"/>
      <c r="T520" s="15"/>
      <c r="U520" s="15"/>
      <c r="V520" s="15"/>
      <c r="W520" s="156"/>
    </row>
    <row r="521" spans="1:23" ht="26.25" customHeight="1">
      <c r="A521" s="177" t="e">
        <f>#REF!</f>
        <v>#REF!</v>
      </c>
      <c r="B521" s="190" t="e">
        <f>VLOOKUP($G521,Deelnemers!$A$3:$G625,7,FALSE)</f>
        <v>#N/A</v>
      </c>
      <c r="C521" s="15"/>
      <c r="D521" s="15"/>
      <c r="E521" s="164"/>
      <c r="F521" s="165" t="s">
        <v>189</v>
      </c>
      <c r="G521" s="163">
        <v>142</v>
      </c>
      <c r="H521" s="166"/>
      <c r="I521" s="178"/>
      <c r="J521" s="190" t="e">
        <f>VLOOKUP($O521,Deelnemers!$A$3:$G625,7,FALSE)</f>
        <v>#N/A</v>
      </c>
      <c r="K521" s="15"/>
      <c r="L521" s="15"/>
      <c r="M521" s="164"/>
      <c r="N521" s="165" t="s">
        <v>189</v>
      </c>
      <c r="O521" s="163">
        <v>143</v>
      </c>
      <c r="P521" s="166"/>
      <c r="Q521" s="177" t="e">
        <f>#REF!</f>
        <v>#REF!</v>
      </c>
      <c r="R521" s="190" t="e">
        <f>VLOOKUP($W521,Deelnemers!$A$3:$G625,7,FALSE)</f>
        <v>#N/A</v>
      </c>
      <c r="S521" s="15"/>
      <c r="T521" s="15"/>
      <c r="U521" s="164"/>
      <c r="V521" s="165" t="s">
        <v>189</v>
      </c>
      <c r="W521" s="163">
        <v>144</v>
      </c>
    </row>
    <row r="522" spans="1:23" ht="18.75" customHeight="1">
      <c r="A522" s="187" t="s">
        <v>236</v>
      </c>
      <c r="B522" s="161"/>
      <c r="C522" s="161" t="e">
        <f>VLOOKUP($G521,Deelnemers!$A$3:$E$128,2,FALSE)</f>
        <v>#N/A</v>
      </c>
      <c r="D522" s="161"/>
      <c r="E522" s="15"/>
      <c r="F522" s="15"/>
      <c r="G522" s="162"/>
      <c r="H522" s="167"/>
      <c r="I522" s="187" t="s">
        <v>236</v>
      </c>
      <c r="J522" s="161"/>
      <c r="K522" s="161" t="e">
        <f>VLOOKUP($O521,Deelnemers!$A$3:$E$128,2,FALSE)</f>
        <v>#N/A</v>
      </c>
      <c r="L522" s="161"/>
      <c r="M522" s="15"/>
      <c r="N522" s="15"/>
      <c r="O522" s="162"/>
      <c r="P522" s="167"/>
      <c r="Q522" s="187" t="s">
        <v>236</v>
      </c>
      <c r="R522" s="161"/>
      <c r="S522" s="161" t="e">
        <f>VLOOKUP($W521,Deelnemers!$A$3:$E$128,2,FALSE)</f>
        <v>#N/A</v>
      </c>
      <c r="T522" s="161"/>
      <c r="U522" s="15"/>
      <c r="V522" s="15"/>
      <c r="W522" s="162"/>
    </row>
    <row r="523" spans="1:23" ht="12.75">
      <c r="A523" s="155"/>
      <c r="B523" s="15"/>
      <c r="C523" s="15"/>
      <c r="D523" s="15"/>
      <c r="E523" s="15"/>
      <c r="F523" s="15"/>
      <c r="G523" s="156"/>
      <c r="H523" s="56"/>
      <c r="I523" s="155"/>
      <c r="J523" s="15"/>
      <c r="K523" s="15"/>
      <c r="L523" s="15"/>
      <c r="M523" s="15"/>
      <c r="N523" s="15"/>
      <c r="O523" s="156"/>
      <c r="P523" s="56"/>
      <c r="Q523" s="155"/>
      <c r="R523" s="15"/>
      <c r="S523" s="15"/>
      <c r="T523" s="15"/>
      <c r="U523" s="15"/>
      <c r="V523" s="15"/>
      <c r="W523" s="156"/>
    </row>
    <row r="524" spans="1:23" ht="17.25" customHeight="1">
      <c r="A524" s="187" t="s">
        <v>237</v>
      </c>
      <c r="B524" s="161"/>
      <c r="C524" s="161" t="e">
        <f>VLOOKUP($G521,Deelnemers!$A$3:$E$128,4,FALSE)</f>
        <v>#N/A</v>
      </c>
      <c r="D524" s="161"/>
      <c r="E524" s="15"/>
      <c r="F524" s="15"/>
      <c r="G524" s="192" t="e">
        <f>VLOOKUP($G521,Deelnemers!$A$3:$E$128,3,FALSE)</f>
        <v>#N/A</v>
      </c>
      <c r="H524" s="56"/>
      <c r="I524" s="187" t="s">
        <v>237</v>
      </c>
      <c r="J524" s="161"/>
      <c r="K524" s="161" t="e">
        <f>VLOOKUP($O521,Deelnemers!$A$3:$E$128,4,FALSE)</f>
        <v>#N/A</v>
      </c>
      <c r="L524" s="161"/>
      <c r="M524" s="15"/>
      <c r="N524" s="15"/>
      <c r="O524" s="192" t="e">
        <f>VLOOKUP($O521,Deelnemers!$A$3:$E$128,3,FALSE)</f>
        <v>#N/A</v>
      </c>
      <c r="P524" s="56"/>
      <c r="Q524" s="187" t="s">
        <v>237</v>
      </c>
      <c r="R524" s="161"/>
      <c r="S524" s="161" t="e">
        <f>VLOOKUP($W521,Deelnemers!$A$3:$E$128,4,FALSE)</f>
        <v>#N/A</v>
      </c>
      <c r="T524" s="161"/>
      <c r="U524" s="15"/>
      <c r="V524" s="15"/>
      <c r="W524" s="192" t="e">
        <f>VLOOKUP($W521,Deelnemers!$A$3:$E$128,3,FALSE)</f>
        <v>#N/A</v>
      </c>
    </row>
    <row r="525" spans="1:23" ht="12.75">
      <c r="A525" s="155"/>
      <c r="B525" s="15"/>
      <c r="C525" s="15"/>
      <c r="D525" s="15"/>
      <c r="E525" s="15"/>
      <c r="F525" s="15"/>
      <c r="G525" s="156"/>
      <c r="H525" s="56"/>
      <c r="I525" s="155"/>
      <c r="J525" s="15"/>
      <c r="K525" s="15"/>
      <c r="L525" s="15"/>
      <c r="M525" s="15"/>
      <c r="N525" s="15"/>
      <c r="O525" s="156"/>
      <c r="P525" s="56"/>
      <c r="Q525" s="155"/>
      <c r="R525" s="15"/>
      <c r="S525" s="15"/>
      <c r="T525" s="15"/>
      <c r="U525" s="15"/>
      <c r="V525" s="15"/>
      <c r="W525" s="156"/>
    </row>
    <row r="526" spans="1:23" ht="24" customHeight="1">
      <c r="A526" s="188" t="s">
        <v>238</v>
      </c>
      <c r="B526" s="181"/>
      <c r="C526" s="182"/>
      <c r="D526" s="172"/>
      <c r="E526" s="176"/>
      <c r="F526" s="15"/>
      <c r="G526" s="156"/>
      <c r="H526" s="56"/>
      <c r="I526" s="188" t="s">
        <v>238</v>
      </c>
      <c r="J526" s="182"/>
      <c r="K526" s="182"/>
      <c r="L526" s="172"/>
      <c r="M526" s="172"/>
      <c r="N526" s="15"/>
      <c r="O526" s="156"/>
      <c r="P526" s="56"/>
      <c r="Q526" s="188" t="s">
        <v>238</v>
      </c>
      <c r="R526" s="182"/>
      <c r="S526" s="182"/>
      <c r="T526" s="172"/>
      <c r="U526" s="172"/>
      <c r="V526" s="15"/>
      <c r="W526" s="156"/>
    </row>
    <row r="527" spans="1:23" ht="9.75" customHeight="1" thickBot="1">
      <c r="A527" s="157"/>
      <c r="B527" s="48"/>
      <c r="C527" s="48"/>
      <c r="D527" s="48"/>
      <c r="E527" s="48"/>
      <c r="F527" s="48"/>
      <c r="G527" s="158"/>
      <c r="H527" s="56"/>
      <c r="I527" s="157"/>
      <c r="J527" s="48"/>
      <c r="K527" s="48"/>
      <c r="L527" s="48"/>
      <c r="M527" s="48"/>
      <c r="N527" s="48"/>
      <c r="O527" s="158"/>
      <c r="P527" s="56"/>
      <c r="Q527" s="157"/>
      <c r="R527" s="48"/>
      <c r="S527" s="48"/>
      <c r="T527" s="48"/>
      <c r="U527" s="48"/>
      <c r="V527" s="48"/>
      <c r="W527" s="158"/>
    </row>
  </sheetData>
  <sheetProtection/>
  <printOptions/>
  <pageMargins left="0.3937007874015748" right="0.35433070866141736" top="0.35433070866141736" bottom="0.15748031496062992" header="0.35433070866141736" footer="0.1574803149606299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10.140625" style="0" customWidth="1"/>
    <col min="2" max="2" width="12.57421875" style="0" customWidth="1"/>
    <col min="5" max="5" width="18.00390625" style="0" customWidth="1"/>
  </cols>
  <sheetData>
    <row r="1" spans="1:8" ht="30" customHeight="1" thickBot="1">
      <c r="A1" s="151" t="s">
        <v>15</v>
      </c>
      <c r="B1" s="107" t="s">
        <v>215</v>
      </c>
      <c r="C1" s="202" t="str">
        <f>VLOOKUP($A1,Boten!$A$2:$B$26,2,FALSE)</f>
        <v>Zeeduivel</v>
      </c>
      <c r="D1" s="105"/>
      <c r="E1" s="106"/>
      <c r="F1" s="151">
        <f>VLOOKUP($A1,Boten!$A$2:$C$26,3,FALSE)</f>
        <v>4</v>
      </c>
      <c r="G1" s="201"/>
      <c r="H1" s="201"/>
    </row>
  </sheetData>
  <sheetProtection/>
  <printOptions/>
  <pageMargins left="0.61" right="0.75" top="0.8" bottom="1" header="0.5" footer="0.5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00390625" style="1" bestFit="1" customWidth="1"/>
    <col min="2" max="2" width="24.421875" style="1" bestFit="1" customWidth="1"/>
    <col min="3" max="3" width="10.421875" style="207" bestFit="1" customWidth="1"/>
    <col min="4" max="4" width="26.28125" style="1" bestFit="1" customWidth="1"/>
    <col min="5" max="5" width="12.00390625" style="1" bestFit="1" customWidth="1"/>
    <col min="6" max="6" width="9.140625" style="31" customWidth="1"/>
    <col min="7" max="16384" width="9.140625" style="1" customWidth="1"/>
  </cols>
  <sheetData>
    <row r="1" spans="1:5" ht="13.5" thickBot="1">
      <c r="A1" s="215" t="s">
        <v>4</v>
      </c>
      <c r="B1" s="208" t="s">
        <v>5</v>
      </c>
      <c r="C1" s="209" t="s">
        <v>9</v>
      </c>
      <c r="D1" s="208" t="s">
        <v>10</v>
      </c>
      <c r="E1" s="216" t="s">
        <v>12</v>
      </c>
    </row>
    <row r="2" spans="1:7" ht="12.75">
      <c r="A2" s="7">
        <v>1</v>
      </c>
      <c r="B2" s="7" t="s">
        <v>311</v>
      </c>
      <c r="C2" s="29" t="s">
        <v>150</v>
      </c>
      <c r="D2" s="7" t="s">
        <v>312</v>
      </c>
      <c r="E2" s="7" t="s">
        <v>313</v>
      </c>
      <c r="F2" s="31">
        <v>2</v>
      </c>
      <c r="G2" s="31" t="s">
        <v>246</v>
      </c>
    </row>
    <row r="3" spans="1:7" ht="12.75" customHeight="1">
      <c r="A3" s="6">
        <v>2</v>
      </c>
      <c r="B3" s="6" t="s">
        <v>314</v>
      </c>
      <c r="C3" s="29" t="s">
        <v>150</v>
      </c>
      <c r="D3" s="7" t="s">
        <v>312</v>
      </c>
      <c r="E3" s="7" t="s">
        <v>313</v>
      </c>
      <c r="F3" s="31">
        <v>3</v>
      </c>
      <c r="G3" s="31" t="s">
        <v>246</v>
      </c>
    </row>
    <row r="4" spans="1:7" ht="12.75" customHeight="1">
      <c r="A4" s="6">
        <v>3</v>
      </c>
      <c r="B4" s="6" t="s">
        <v>315</v>
      </c>
      <c r="C4" s="29" t="s">
        <v>150</v>
      </c>
      <c r="D4" s="7" t="s">
        <v>312</v>
      </c>
      <c r="E4" s="6" t="s">
        <v>316</v>
      </c>
      <c r="F4" s="31">
        <v>4</v>
      </c>
      <c r="G4" s="31" t="s">
        <v>246</v>
      </c>
    </row>
    <row r="5" spans="1:7" ht="12.75" customHeight="1">
      <c r="A5" s="6">
        <v>4</v>
      </c>
      <c r="B5" s="6" t="s">
        <v>376</v>
      </c>
      <c r="C5" s="29" t="s">
        <v>150</v>
      </c>
      <c r="D5" s="7" t="s">
        <v>312</v>
      </c>
      <c r="E5" s="6" t="s">
        <v>316</v>
      </c>
      <c r="F5" s="31">
        <v>5</v>
      </c>
      <c r="G5" s="31" t="s">
        <v>246</v>
      </c>
    </row>
    <row r="6" spans="1:7" ht="12.75" customHeight="1">
      <c r="A6" s="6">
        <v>5</v>
      </c>
      <c r="B6" s="6" t="s">
        <v>317</v>
      </c>
      <c r="C6" s="29" t="s">
        <v>150</v>
      </c>
      <c r="D6" s="7" t="s">
        <v>312</v>
      </c>
      <c r="E6" s="6" t="s">
        <v>313</v>
      </c>
      <c r="F6" s="31">
        <v>6</v>
      </c>
      <c r="G6" s="31" t="s">
        <v>246</v>
      </c>
    </row>
    <row r="7" spans="1:7" ht="12.75" customHeight="1">
      <c r="A7" s="6">
        <v>6</v>
      </c>
      <c r="B7" s="6" t="s">
        <v>318</v>
      </c>
      <c r="C7" s="30">
        <v>0</v>
      </c>
      <c r="D7" s="7" t="s">
        <v>319</v>
      </c>
      <c r="E7" s="6" t="s">
        <v>316</v>
      </c>
      <c r="F7" s="31">
        <v>7</v>
      </c>
      <c r="G7" s="31" t="s">
        <v>246</v>
      </c>
    </row>
    <row r="8" spans="1:8" ht="12.75" customHeight="1">
      <c r="A8" s="6">
        <v>7</v>
      </c>
      <c r="B8" s="6" t="s">
        <v>320</v>
      </c>
      <c r="C8" s="30" t="s">
        <v>151</v>
      </c>
      <c r="D8" s="6" t="s">
        <v>321</v>
      </c>
      <c r="E8" s="6" t="s">
        <v>316</v>
      </c>
      <c r="F8" s="31">
        <v>8</v>
      </c>
      <c r="G8" s="31" t="s">
        <v>268</v>
      </c>
      <c r="H8" s="1" t="s">
        <v>270</v>
      </c>
    </row>
    <row r="9" spans="1:7" ht="12.75" customHeight="1">
      <c r="A9" s="6">
        <v>8</v>
      </c>
      <c r="B9" s="6" t="s">
        <v>322</v>
      </c>
      <c r="C9" s="30" t="s">
        <v>151</v>
      </c>
      <c r="D9" s="6" t="s">
        <v>321</v>
      </c>
      <c r="E9" s="6" t="s">
        <v>316</v>
      </c>
      <c r="F9" s="31">
        <v>9</v>
      </c>
      <c r="G9" s="31" t="s">
        <v>246</v>
      </c>
    </row>
    <row r="10" spans="1:7" ht="12.75" customHeight="1">
      <c r="A10" s="6">
        <v>9</v>
      </c>
      <c r="B10" s="6" t="s">
        <v>323</v>
      </c>
      <c r="C10" s="30" t="s">
        <v>151</v>
      </c>
      <c r="D10" s="6" t="s">
        <v>321</v>
      </c>
      <c r="E10" s="6" t="s">
        <v>313</v>
      </c>
      <c r="F10" s="31">
        <v>10</v>
      </c>
      <c r="G10" s="31" t="s">
        <v>246</v>
      </c>
    </row>
    <row r="11" spans="1:7" ht="12.75" customHeight="1">
      <c r="A11" s="6">
        <v>10</v>
      </c>
      <c r="B11" s="6" t="s">
        <v>324</v>
      </c>
      <c r="C11" s="30" t="s">
        <v>151</v>
      </c>
      <c r="D11" s="6" t="s">
        <v>321</v>
      </c>
      <c r="E11" s="6" t="s">
        <v>316</v>
      </c>
      <c r="F11" s="31">
        <v>11</v>
      </c>
      <c r="G11" s="31" t="s">
        <v>246</v>
      </c>
    </row>
    <row r="12" spans="1:8" ht="12.75" customHeight="1">
      <c r="A12" s="6">
        <v>11</v>
      </c>
      <c r="B12" s="6" t="s">
        <v>325</v>
      </c>
      <c r="C12" s="30" t="s">
        <v>151</v>
      </c>
      <c r="D12" s="6" t="s">
        <v>321</v>
      </c>
      <c r="E12" s="6" t="s">
        <v>313</v>
      </c>
      <c r="F12" s="31">
        <v>12</v>
      </c>
      <c r="G12" s="31" t="s">
        <v>268</v>
      </c>
      <c r="H12" s="1" t="s">
        <v>277</v>
      </c>
    </row>
    <row r="13" spans="1:7" ht="12.75" customHeight="1">
      <c r="A13" s="6">
        <v>12</v>
      </c>
      <c r="B13" s="6" t="s">
        <v>326</v>
      </c>
      <c r="C13" s="30">
        <v>0</v>
      </c>
      <c r="D13" s="6" t="s">
        <v>327</v>
      </c>
      <c r="E13" s="6" t="s">
        <v>313</v>
      </c>
      <c r="F13" s="31">
        <v>13</v>
      </c>
      <c r="G13" s="31" t="s">
        <v>246</v>
      </c>
    </row>
    <row r="14" spans="1:7" ht="12.75" customHeight="1">
      <c r="A14" s="6">
        <v>13</v>
      </c>
      <c r="B14" s="6" t="s">
        <v>328</v>
      </c>
      <c r="C14" s="30">
        <v>0</v>
      </c>
      <c r="D14" s="6" t="s">
        <v>327</v>
      </c>
      <c r="E14" s="6" t="s">
        <v>313</v>
      </c>
      <c r="F14" s="31">
        <v>14</v>
      </c>
      <c r="G14" s="31" t="s">
        <v>246</v>
      </c>
    </row>
    <row r="15" spans="1:7" ht="12.75" customHeight="1">
      <c r="A15" s="6">
        <v>14</v>
      </c>
      <c r="B15" s="6" t="s">
        <v>395</v>
      </c>
      <c r="C15" s="30" t="s">
        <v>152</v>
      </c>
      <c r="D15" s="6" t="s">
        <v>329</v>
      </c>
      <c r="E15" s="6" t="s">
        <v>313</v>
      </c>
      <c r="F15" s="31">
        <v>15</v>
      </c>
      <c r="G15" s="31" t="s">
        <v>246</v>
      </c>
    </row>
    <row r="16" spans="1:7" ht="12.75" customHeight="1">
      <c r="A16" s="6">
        <v>15</v>
      </c>
      <c r="B16" s="6" t="s">
        <v>330</v>
      </c>
      <c r="C16" s="30" t="s">
        <v>152</v>
      </c>
      <c r="D16" s="6" t="s">
        <v>329</v>
      </c>
      <c r="E16" s="6" t="s">
        <v>316</v>
      </c>
      <c r="F16" s="31">
        <v>16</v>
      </c>
      <c r="G16" s="31" t="s">
        <v>246</v>
      </c>
    </row>
    <row r="17" spans="1:7" ht="12.75" customHeight="1">
      <c r="A17" s="6">
        <v>16</v>
      </c>
      <c r="B17" s="6" t="s">
        <v>331</v>
      </c>
      <c r="C17" s="30" t="s">
        <v>152</v>
      </c>
      <c r="D17" s="6" t="s">
        <v>329</v>
      </c>
      <c r="E17" s="6" t="s">
        <v>313</v>
      </c>
      <c r="F17" s="31">
        <v>17</v>
      </c>
      <c r="G17" s="31" t="s">
        <v>246</v>
      </c>
    </row>
    <row r="18" spans="1:7" ht="12.75" customHeight="1">
      <c r="A18" s="6">
        <v>17</v>
      </c>
      <c r="B18" s="6" t="s">
        <v>332</v>
      </c>
      <c r="C18" s="30" t="s">
        <v>152</v>
      </c>
      <c r="D18" s="6" t="s">
        <v>329</v>
      </c>
      <c r="E18" s="6" t="s">
        <v>313</v>
      </c>
      <c r="F18" s="31">
        <v>18</v>
      </c>
      <c r="G18" s="31" t="s">
        <v>246</v>
      </c>
    </row>
    <row r="19" spans="1:7" ht="12.75" customHeight="1">
      <c r="A19" s="6">
        <v>18</v>
      </c>
      <c r="B19" s="6" t="s">
        <v>333</v>
      </c>
      <c r="C19" s="30" t="s">
        <v>152</v>
      </c>
      <c r="D19" s="6" t="s">
        <v>329</v>
      </c>
      <c r="E19" s="6" t="s">
        <v>313</v>
      </c>
      <c r="F19" s="31">
        <v>19</v>
      </c>
      <c r="G19" s="31" t="s">
        <v>246</v>
      </c>
    </row>
    <row r="20" spans="1:7" ht="12.75" customHeight="1">
      <c r="A20" s="6">
        <v>19</v>
      </c>
      <c r="B20" s="6" t="s">
        <v>334</v>
      </c>
      <c r="C20" s="30" t="s">
        <v>153</v>
      </c>
      <c r="D20" s="6" t="s">
        <v>335</v>
      </c>
      <c r="E20" s="6" t="s">
        <v>313</v>
      </c>
      <c r="F20" s="31">
        <v>20</v>
      </c>
      <c r="G20" s="31" t="s">
        <v>246</v>
      </c>
    </row>
    <row r="21" spans="1:7" ht="12.75" customHeight="1">
      <c r="A21" s="226">
        <v>20</v>
      </c>
      <c r="B21" s="226" t="s">
        <v>336</v>
      </c>
      <c r="C21" s="227">
        <v>0</v>
      </c>
      <c r="D21" s="226" t="s">
        <v>335</v>
      </c>
      <c r="E21" s="226" t="s">
        <v>313</v>
      </c>
      <c r="F21" s="31">
        <v>21</v>
      </c>
      <c r="G21" s="31" t="s">
        <v>246</v>
      </c>
    </row>
    <row r="22" spans="1:7" ht="12.75" customHeight="1">
      <c r="A22" s="6">
        <v>21</v>
      </c>
      <c r="B22" s="6" t="s">
        <v>337</v>
      </c>
      <c r="C22" s="30" t="s">
        <v>153</v>
      </c>
      <c r="D22" s="6" t="s">
        <v>335</v>
      </c>
      <c r="E22" s="6" t="s">
        <v>313</v>
      </c>
      <c r="F22" s="31">
        <v>22</v>
      </c>
      <c r="G22" s="31" t="s">
        <v>246</v>
      </c>
    </row>
    <row r="23" spans="1:7" ht="12.75" customHeight="1">
      <c r="A23" s="6">
        <v>22</v>
      </c>
      <c r="B23" s="6" t="s">
        <v>338</v>
      </c>
      <c r="C23" s="30" t="s">
        <v>153</v>
      </c>
      <c r="D23" s="6" t="s">
        <v>335</v>
      </c>
      <c r="E23" s="6" t="s">
        <v>313</v>
      </c>
      <c r="F23" s="31">
        <v>23</v>
      </c>
      <c r="G23" s="31" t="s">
        <v>246</v>
      </c>
    </row>
    <row r="24" spans="1:7" ht="12.75" customHeight="1">
      <c r="A24" s="6">
        <v>23</v>
      </c>
      <c r="B24" s="6" t="s">
        <v>339</v>
      </c>
      <c r="C24" s="30" t="s">
        <v>153</v>
      </c>
      <c r="D24" s="6" t="s">
        <v>335</v>
      </c>
      <c r="E24" s="6" t="s">
        <v>313</v>
      </c>
      <c r="F24" s="31">
        <v>24</v>
      </c>
      <c r="G24" s="31" t="s">
        <v>246</v>
      </c>
    </row>
    <row r="25" spans="1:7" ht="12.75" customHeight="1">
      <c r="A25" s="6">
        <v>24</v>
      </c>
      <c r="B25" s="6" t="s">
        <v>340</v>
      </c>
      <c r="C25" s="30">
        <v>0</v>
      </c>
      <c r="D25" s="6" t="s">
        <v>341</v>
      </c>
      <c r="E25" s="6" t="s">
        <v>316</v>
      </c>
      <c r="F25" s="31">
        <v>25</v>
      </c>
      <c r="G25" s="31" t="s">
        <v>246</v>
      </c>
    </row>
    <row r="26" spans="1:7" ht="12.75" customHeight="1">
      <c r="A26" s="226">
        <v>25</v>
      </c>
      <c r="B26" s="226" t="s">
        <v>342</v>
      </c>
      <c r="C26" s="227">
        <v>0</v>
      </c>
      <c r="D26" s="226" t="s">
        <v>341</v>
      </c>
      <c r="E26" s="226" t="s">
        <v>313</v>
      </c>
      <c r="F26" s="31">
        <v>26</v>
      </c>
      <c r="G26" s="31" t="s">
        <v>246</v>
      </c>
    </row>
    <row r="27" spans="1:7" ht="12.75" customHeight="1">
      <c r="A27" s="6">
        <v>26</v>
      </c>
      <c r="B27" s="6" t="s">
        <v>387</v>
      </c>
      <c r="C27" s="30" t="s">
        <v>153</v>
      </c>
      <c r="D27" s="6" t="s">
        <v>341</v>
      </c>
      <c r="E27" s="6" t="s">
        <v>313</v>
      </c>
      <c r="F27" s="31">
        <v>27</v>
      </c>
      <c r="G27" s="31" t="s">
        <v>246</v>
      </c>
    </row>
    <row r="28" spans="1:7" ht="12.75" customHeight="1">
      <c r="A28" s="6">
        <v>27</v>
      </c>
      <c r="B28" s="6" t="s">
        <v>343</v>
      </c>
      <c r="C28" s="30">
        <v>0</v>
      </c>
      <c r="D28" s="6" t="s">
        <v>344</v>
      </c>
      <c r="E28" s="6" t="s">
        <v>313</v>
      </c>
      <c r="F28" s="31">
        <v>28</v>
      </c>
      <c r="G28" s="31" t="s">
        <v>246</v>
      </c>
    </row>
    <row r="29" spans="1:7" ht="12.75" customHeight="1">
      <c r="A29" s="6">
        <v>28</v>
      </c>
      <c r="B29" s="6" t="s">
        <v>345</v>
      </c>
      <c r="C29" s="30" t="s">
        <v>154</v>
      </c>
      <c r="D29" s="6" t="s">
        <v>346</v>
      </c>
      <c r="E29" s="6" t="s">
        <v>313</v>
      </c>
      <c r="F29" s="31">
        <v>29</v>
      </c>
      <c r="G29" s="31" t="s">
        <v>246</v>
      </c>
    </row>
    <row r="30" spans="1:7" ht="12.75" customHeight="1">
      <c r="A30" s="6">
        <v>29</v>
      </c>
      <c r="B30" s="6" t="s">
        <v>347</v>
      </c>
      <c r="C30" s="30" t="s">
        <v>154</v>
      </c>
      <c r="D30" s="6" t="s">
        <v>346</v>
      </c>
      <c r="E30" s="6" t="s">
        <v>313</v>
      </c>
      <c r="F30" s="31">
        <v>30</v>
      </c>
      <c r="G30" s="31" t="s">
        <v>246</v>
      </c>
    </row>
    <row r="31" spans="1:8" ht="12.75" customHeight="1">
      <c r="A31" s="6">
        <v>30</v>
      </c>
      <c r="B31" s="6" t="s">
        <v>391</v>
      </c>
      <c r="C31" s="30" t="s">
        <v>154</v>
      </c>
      <c r="D31" s="6" t="s">
        <v>346</v>
      </c>
      <c r="E31" s="6" t="s">
        <v>313</v>
      </c>
      <c r="F31" s="31">
        <v>31</v>
      </c>
      <c r="G31" s="31" t="s">
        <v>246</v>
      </c>
      <c r="H31" s="213"/>
    </row>
    <row r="32" spans="1:8" ht="12.75" customHeight="1">
      <c r="A32" s="6">
        <v>31</v>
      </c>
      <c r="B32" s="6" t="s">
        <v>349</v>
      </c>
      <c r="C32" s="30" t="s">
        <v>154</v>
      </c>
      <c r="D32" s="6" t="s">
        <v>346</v>
      </c>
      <c r="E32" s="6" t="s">
        <v>313</v>
      </c>
      <c r="F32" s="31">
        <v>32</v>
      </c>
      <c r="G32" s="31" t="s">
        <v>246</v>
      </c>
      <c r="H32" s="213"/>
    </row>
    <row r="33" spans="1:7" ht="12.75" customHeight="1">
      <c r="A33" s="6">
        <v>32</v>
      </c>
      <c r="B33" s="6" t="s">
        <v>357</v>
      </c>
      <c r="C33" s="30" t="s">
        <v>154</v>
      </c>
      <c r="D33" s="6" t="s">
        <v>346</v>
      </c>
      <c r="E33" s="6" t="s">
        <v>313</v>
      </c>
      <c r="F33" s="31">
        <v>33</v>
      </c>
      <c r="G33" s="31" t="s">
        <v>246</v>
      </c>
    </row>
    <row r="34" spans="1:7" ht="12.75" customHeight="1">
      <c r="A34" s="6">
        <v>33</v>
      </c>
      <c r="B34" s="6" t="s">
        <v>348</v>
      </c>
      <c r="C34" s="30" t="s">
        <v>155</v>
      </c>
      <c r="D34" s="6" t="s">
        <v>351</v>
      </c>
      <c r="E34" s="6" t="s">
        <v>313</v>
      </c>
      <c r="F34" s="31">
        <v>34</v>
      </c>
      <c r="G34" s="31" t="s">
        <v>246</v>
      </c>
    </row>
    <row r="35" spans="1:7" ht="12.75" customHeight="1">
      <c r="A35" s="6">
        <v>34</v>
      </c>
      <c r="B35" s="6" t="s">
        <v>356</v>
      </c>
      <c r="C35" s="30" t="s">
        <v>155</v>
      </c>
      <c r="D35" s="6" t="s">
        <v>351</v>
      </c>
      <c r="E35" s="6" t="s">
        <v>316</v>
      </c>
      <c r="F35" s="31">
        <v>35</v>
      </c>
      <c r="G35" s="31" t="s">
        <v>246</v>
      </c>
    </row>
    <row r="36" spans="1:7" ht="12.75" customHeight="1">
      <c r="A36" s="6">
        <v>35</v>
      </c>
      <c r="B36" s="6" t="s">
        <v>353</v>
      </c>
      <c r="C36" s="30" t="s">
        <v>155</v>
      </c>
      <c r="D36" s="6" t="s">
        <v>351</v>
      </c>
      <c r="E36" s="6" t="s">
        <v>313</v>
      </c>
      <c r="F36" s="31">
        <v>36</v>
      </c>
      <c r="G36" s="31" t="s">
        <v>246</v>
      </c>
    </row>
    <row r="37" spans="1:7" ht="12.75" customHeight="1">
      <c r="A37" s="6">
        <v>36</v>
      </c>
      <c r="B37" s="6" t="s">
        <v>358</v>
      </c>
      <c r="C37" s="30" t="s">
        <v>155</v>
      </c>
      <c r="D37" s="6" t="s">
        <v>351</v>
      </c>
      <c r="E37" s="6" t="s">
        <v>313</v>
      </c>
      <c r="F37" s="31">
        <v>37</v>
      </c>
      <c r="G37" s="31" t="s">
        <v>246</v>
      </c>
    </row>
    <row r="38" spans="1:7" ht="12.75" customHeight="1">
      <c r="A38" s="6">
        <v>37</v>
      </c>
      <c r="B38" s="6" t="s">
        <v>350</v>
      </c>
      <c r="C38" s="30" t="s">
        <v>155</v>
      </c>
      <c r="D38" s="6" t="s">
        <v>351</v>
      </c>
      <c r="E38" s="6" t="s">
        <v>313</v>
      </c>
      <c r="F38" s="31">
        <v>38</v>
      </c>
      <c r="G38" s="31" t="s">
        <v>246</v>
      </c>
    </row>
    <row r="39" spans="1:7" ht="12.75" customHeight="1">
      <c r="A39" s="6">
        <v>38</v>
      </c>
      <c r="B39" s="6" t="s">
        <v>396</v>
      </c>
      <c r="C39" s="30" t="s">
        <v>156</v>
      </c>
      <c r="D39" s="6" t="s">
        <v>355</v>
      </c>
      <c r="E39" s="6" t="s">
        <v>313</v>
      </c>
      <c r="F39" s="31">
        <v>39</v>
      </c>
      <c r="G39" s="31" t="s">
        <v>246</v>
      </c>
    </row>
    <row r="40" spans="1:7" ht="12.75" customHeight="1">
      <c r="A40" s="6">
        <v>39</v>
      </c>
      <c r="B40" s="6" t="s">
        <v>352</v>
      </c>
      <c r="C40" s="30" t="s">
        <v>156</v>
      </c>
      <c r="D40" s="6" t="s">
        <v>355</v>
      </c>
      <c r="E40" s="6" t="s">
        <v>313</v>
      </c>
      <c r="F40" s="31">
        <v>40</v>
      </c>
      <c r="G40" s="31" t="s">
        <v>246</v>
      </c>
    </row>
    <row r="41" spans="1:7" ht="12.75" customHeight="1">
      <c r="A41" s="6">
        <v>40</v>
      </c>
      <c r="B41" s="6" t="s">
        <v>398</v>
      </c>
      <c r="C41" s="30" t="s">
        <v>156</v>
      </c>
      <c r="D41" s="6" t="s">
        <v>355</v>
      </c>
      <c r="E41" s="6" t="s">
        <v>316</v>
      </c>
      <c r="F41" s="31">
        <v>41</v>
      </c>
      <c r="G41" s="31" t="s">
        <v>246</v>
      </c>
    </row>
    <row r="42" spans="1:7" ht="12.75" customHeight="1">
      <c r="A42" s="6">
        <v>41</v>
      </c>
      <c r="B42" s="6" t="s">
        <v>397</v>
      </c>
      <c r="C42" s="30" t="s">
        <v>156</v>
      </c>
      <c r="D42" s="6" t="s">
        <v>355</v>
      </c>
      <c r="E42" s="6" t="s">
        <v>316</v>
      </c>
      <c r="F42" s="31">
        <v>42</v>
      </c>
      <c r="G42" s="31" t="s">
        <v>246</v>
      </c>
    </row>
    <row r="43" spans="1:7" ht="12.75" customHeight="1">
      <c r="A43" s="6">
        <v>42</v>
      </c>
      <c r="B43" s="6" t="s">
        <v>399</v>
      </c>
      <c r="C43" s="30" t="s">
        <v>156</v>
      </c>
      <c r="D43" s="6" t="s">
        <v>355</v>
      </c>
      <c r="E43" s="6" t="s">
        <v>316</v>
      </c>
      <c r="F43" s="31">
        <v>43</v>
      </c>
      <c r="G43" s="31" t="s">
        <v>246</v>
      </c>
    </row>
    <row r="44" spans="1:7" ht="12.75" customHeight="1">
      <c r="A44" s="6">
        <v>43</v>
      </c>
      <c r="B44" s="6" t="s">
        <v>400</v>
      </c>
      <c r="C44" s="30">
        <v>0</v>
      </c>
      <c r="D44" s="6" t="s">
        <v>359</v>
      </c>
      <c r="E44" s="6" t="s">
        <v>316</v>
      </c>
      <c r="F44" s="31">
        <v>44</v>
      </c>
      <c r="G44" s="31" t="s">
        <v>246</v>
      </c>
    </row>
    <row r="45" spans="1:7" ht="12.75" customHeight="1">
      <c r="A45" s="6">
        <v>44</v>
      </c>
      <c r="B45" s="6" t="s">
        <v>354</v>
      </c>
      <c r="C45" s="30">
        <v>0</v>
      </c>
      <c r="D45" s="6" t="s">
        <v>359</v>
      </c>
      <c r="E45" s="6" t="s">
        <v>313</v>
      </c>
      <c r="F45" s="31">
        <v>45</v>
      </c>
      <c r="G45" s="31" t="s">
        <v>246</v>
      </c>
    </row>
    <row r="46" spans="1:7" ht="12.75" customHeight="1">
      <c r="A46" s="6">
        <v>45</v>
      </c>
      <c r="B46" s="6" t="s">
        <v>360</v>
      </c>
      <c r="C46" s="30">
        <v>0</v>
      </c>
      <c r="D46" s="6" t="s">
        <v>359</v>
      </c>
      <c r="E46" s="6" t="s">
        <v>313</v>
      </c>
      <c r="F46" s="31">
        <v>46</v>
      </c>
      <c r="G46" s="31" t="s">
        <v>246</v>
      </c>
    </row>
    <row r="47" spans="1:7" ht="12.75" customHeight="1">
      <c r="A47" s="6">
        <v>46</v>
      </c>
      <c r="B47" s="6" t="s">
        <v>361</v>
      </c>
      <c r="C47" s="30" t="s">
        <v>157</v>
      </c>
      <c r="D47" s="6" t="s">
        <v>362</v>
      </c>
      <c r="E47" s="6" t="s">
        <v>313</v>
      </c>
      <c r="F47" s="31">
        <v>47</v>
      </c>
      <c r="G47" s="31" t="s">
        <v>246</v>
      </c>
    </row>
    <row r="48" spans="1:8" ht="12.75" customHeight="1">
      <c r="A48" s="6">
        <v>47</v>
      </c>
      <c r="B48" s="6" t="s">
        <v>363</v>
      </c>
      <c r="C48" s="30" t="s">
        <v>157</v>
      </c>
      <c r="D48" s="6" t="s">
        <v>362</v>
      </c>
      <c r="E48" s="6" t="s">
        <v>313</v>
      </c>
      <c r="F48" s="31">
        <v>48</v>
      </c>
      <c r="G48" s="31" t="s">
        <v>246</v>
      </c>
      <c r="H48" s="214"/>
    </row>
    <row r="49" spans="1:8" ht="12.75" customHeight="1">
      <c r="A49" s="6">
        <v>48</v>
      </c>
      <c r="B49" s="6" t="s">
        <v>364</v>
      </c>
      <c r="C49" s="30" t="s">
        <v>157</v>
      </c>
      <c r="D49" s="6" t="s">
        <v>362</v>
      </c>
      <c r="E49" s="6" t="s">
        <v>313</v>
      </c>
      <c r="F49" s="31">
        <v>49</v>
      </c>
      <c r="G49" s="31" t="s">
        <v>246</v>
      </c>
      <c r="H49" s="214"/>
    </row>
    <row r="50" spans="1:7" ht="12.75" customHeight="1">
      <c r="A50" s="226">
        <v>49</v>
      </c>
      <c r="B50" s="226" t="s">
        <v>365</v>
      </c>
      <c r="C50" s="227" t="s">
        <v>157</v>
      </c>
      <c r="D50" s="226" t="s">
        <v>362</v>
      </c>
      <c r="E50" s="226" t="s">
        <v>316</v>
      </c>
      <c r="F50" s="31">
        <v>50</v>
      </c>
      <c r="G50" s="31" t="s">
        <v>246</v>
      </c>
    </row>
    <row r="51" spans="1:7" ht="12.75" customHeight="1">
      <c r="A51" s="6">
        <v>50</v>
      </c>
      <c r="B51" s="6" t="s">
        <v>366</v>
      </c>
      <c r="C51" s="30" t="s">
        <v>157</v>
      </c>
      <c r="D51" s="6" t="s">
        <v>362</v>
      </c>
      <c r="E51" s="6" t="s">
        <v>316</v>
      </c>
      <c r="F51" s="31">
        <v>51</v>
      </c>
      <c r="G51" s="31" t="s">
        <v>246</v>
      </c>
    </row>
    <row r="52" spans="1:7" ht="12.75" customHeight="1">
      <c r="A52" s="6">
        <v>51</v>
      </c>
      <c r="B52" s="6" t="s">
        <v>367</v>
      </c>
      <c r="C52" s="30">
        <v>0</v>
      </c>
      <c r="D52" s="6" t="s">
        <v>368</v>
      </c>
      <c r="E52" s="6" t="s">
        <v>369</v>
      </c>
      <c r="F52" s="31">
        <v>52</v>
      </c>
      <c r="G52" s="31" t="s">
        <v>246</v>
      </c>
    </row>
    <row r="53" spans="1:7" ht="12.75" customHeight="1">
      <c r="A53" s="226">
        <v>52</v>
      </c>
      <c r="B53" s="226" t="s">
        <v>370</v>
      </c>
      <c r="C53" s="227">
        <v>0</v>
      </c>
      <c r="D53" s="226" t="s">
        <v>371</v>
      </c>
      <c r="E53" s="226" t="s">
        <v>316</v>
      </c>
      <c r="F53" s="31">
        <v>53</v>
      </c>
      <c r="G53" s="31" t="s">
        <v>246</v>
      </c>
    </row>
    <row r="54" spans="1:7" ht="12.75" customHeight="1">
      <c r="A54" s="6">
        <v>53</v>
      </c>
      <c r="B54" s="6" t="s">
        <v>372</v>
      </c>
      <c r="C54" s="30" t="s">
        <v>158</v>
      </c>
      <c r="D54" s="6" t="s">
        <v>371</v>
      </c>
      <c r="E54" s="6" t="s">
        <v>316</v>
      </c>
      <c r="F54" s="31">
        <v>54</v>
      </c>
      <c r="G54" s="31" t="s">
        <v>246</v>
      </c>
    </row>
    <row r="55" spans="1:7" ht="12.75" customHeight="1">
      <c r="A55" s="6">
        <v>54</v>
      </c>
      <c r="B55" s="6" t="s">
        <v>373</v>
      </c>
      <c r="C55" s="30" t="s">
        <v>158</v>
      </c>
      <c r="D55" s="6" t="s">
        <v>371</v>
      </c>
      <c r="E55" s="6" t="s">
        <v>313</v>
      </c>
      <c r="F55" s="31">
        <v>55</v>
      </c>
      <c r="G55" s="31" t="s">
        <v>246</v>
      </c>
    </row>
    <row r="56" spans="1:7" ht="12.75" customHeight="1">
      <c r="A56" s="6">
        <v>55</v>
      </c>
      <c r="B56" s="6" t="s">
        <v>374</v>
      </c>
      <c r="C56" s="30" t="s">
        <v>158</v>
      </c>
      <c r="D56" s="6" t="s">
        <v>371</v>
      </c>
      <c r="E56" s="6" t="s">
        <v>316</v>
      </c>
      <c r="F56" s="31">
        <v>56</v>
      </c>
      <c r="G56" s="31" t="s">
        <v>246</v>
      </c>
    </row>
    <row r="57" spans="1:7" ht="12.75" customHeight="1">
      <c r="A57" s="6">
        <v>56</v>
      </c>
      <c r="B57" s="6" t="s">
        <v>375</v>
      </c>
      <c r="C57" s="30" t="s">
        <v>158</v>
      </c>
      <c r="D57" s="6" t="s">
        <v>371</v>
      </c>
      <c r="E57" s="6" t="s">
        <v>316</v>
      </c>
      <c r="F57" s="31">
        <v>57</v>
      </c>
      <c r="G57" s="31" t="s">
        <v>246</v>
      </c>
    </row>
    <row r="58" spans="1:7" ht="12.75" customHeight="1">
      <c r="A58" s="6">
        <v>57</v>
      </c>
      <c r="B58" s="6" t="s">
        <v>401</v>
      </c>
      <c r="C58" s="30" t="s">
        <v>158</v>
      </c>
      <c r="D58" s="6" t="s">
        <v>371</v>
      </c>
      <c r="E58" s="6" t="s">
        <v>313</v>
      </c>
      <c r="F58" s="31">
        <v>58</v>
      </c>
      <c r="G58" s="31" t="s">
        <v>246</v>
      </c>
    </row>
    <row r="59" spans="1:7" ht="12.75" customHeight="1">
      <c r="A59" s="6">
        <v>58</v>
      </c>
      <c r="B59" s="6" t="s">
        <v>377</v>
      </c>
      <c r="C59" s="30">
        <v>0</v>
      </c>
      <c r="D59" s="6" t="s">
        <v>378</v>
      </c>
      <c r="E59" s="6" t="s">
        <v>313</v>
      </c>
      <c r="F59" s="31">
        <v>59</v>
      </c>
      <c r="G59" s="31" t="s">
        <v>246</v>
      </c>
    </row>
    <row r="60" spans="1:7" ht="12.75" customHeight="1">
      <c r="A60" s="6">
        <v>59</v>
      </c>
      <c r="B60" s="6" t="s">
        <v>379</v>
      </c>
      <c r="C60" s="30">
        <v>0</v>
      </c>
      <c r="D60" s="6" t="s">
        <v>378</v>
      </c>
      <c r="E60" s="6" t="s">
        <v>313</v>
      </c>
      <c r="F60" s="31">
        <v>60</v>
      </c>
      <c r="G60" s="31" t="s">
        <v>246</v>
      </c>
    </row>
    <row r="61" spans="1:7" ht="12.75" customHeight="1">
      <c r="A61" s="6">
        <v>60</v>
      </c>
      <c r="B61" s="6" t="s">
        <v>380</v>
      </c>
      <c r="C61" s="30" t="s">
        <v>159</v>
      </c>
      <c r="D61" s="6" t="s">
        <v>381</v>
      </c>
      <c r="E61" s="6" t="s">
        <v>313</v>
      </c>
      <c r="F61" s="31">
        <v>61</v>
      </c>
      <c r="G61" s="31" t="s">
        <v>246</v>
      </c>
    </row>
    <row r="62" spans="1:7" ht="12.75" customHeight="1">
      <c r="A62" s="6">
        <v>61</v>
      </c>
      <c r="B62" s="6" t="s">
        <v>405</v>
      </c>
      <c r="C62" s="30" t="s">
        <v>159</v>
      </c>
      <c r="D62" s="6" t="s">
        <v>381</v>
      </c>
      <c r="E62" s="6" t="s">
        <v>313</v>
      </c>
      <c r="F62" s="31">
        <v>62</v>
      </c>
      <c r="G62" s="31" t="s">
        <v>246</v>
      </c>
    </row>
    <row r="63" spans="1:7" ht="12.75" customHeight="1">
      <c r="A63" s="6">
        <v>62</v>
      </c>
      <c r="B63" s="6" t="s">
        <v>382</v>
      </c>
      <c r="C63" s="30" t="s">
        <v>159</v>
      </c>
      <c r="D63" s="6" t="s">
        <v>381</v>
      </c>
      <c r="E63" s="6" t="s">
        <v>313</v>
      </c>
      <c r="F63" s="31">
        <v>63</v>
      </c>
      <c r="G63" s="31" t="s">
        <v>246</v>
      </c>
    </row>
    <row r="64" spans="1:7" ht="12.75" customHeight="1">
      <c r="A64" s="6">
        <v>63</v>
      </c>
      <c r="B64" s="6" t="s">
        <v>383</v>
      </c>
      <c r="C64" s="30" t="s">
        <v>159</v>
      </c>
      <c r="D64" s="6" t="s">
        <v>381</v>
      </c>
      <c r="E64" s="6" t="s">
        <v>313</v>
      </c>
      <c r="F64" s="31">
        <v>64</v>
      </c>
      <c r="G64" s="31" t="s">
        <v>246</v>
      </c>
    </row>
    <row r="65" spans="1:7" ht="12.75" customHeight="1">
      <c r="A65" s="6">
        <v>64</v>
      </c>
      <c r="B65" s="6" t="s">
        <v>384</v>
      </c>
      <c r="C65" s="30" t="s">
        <v>159</v>
      </c>
      <c r="D65" s="6" t="s">
        <v>381</v>
      </c>
      <c r="E65" s="6" t="s">
        <v>369</v>
      </c>
      <c r="F65" s="31">
        <v>65</v>
      </c>
      <c r="G65" s="31" t="s">
        <v>246</v>
      </c>
    </row>
    <row r="66" spans="1:7" ht="12.75" customHeight="1">
      <c r="A66" s="6">
        <v>65</v>
      </c>
      <c r="B66" s="6" t="s">
        <v>385</v>
      </c>
      <c r="C66" s="30">
        <v>0</v>
      </c>
      <c r="D66" s="6" t="s">
        <v>386</v>
      </c>
      <c r="E66" s="6" t="s">
        <v>313</v>
      </c>
      <c r="F66" s="31">
        <v>66</v>
      </c>
      <c r="G66" s="31" t="s">
        <v>246</v>
      </c>
    </row>
    <row r="67" spans="1:7" ht="12.75" customHeight="1">
      <c r="A67" s="6">
        <v>66</v>
      </c>
      <c r="B67" s="6"/>
      <c r="C67" s="30"/>
      <c r="D67" s="6"/>
      <c r="E67" s="6"/>
      <c r="F67" s="31">
        <v>67</v>
      </c>
      <c r="G67" s="31" t="s">
        <v>246</v>
      </c>
    </row>
    <row r="68" spans="1:7" ht="12.75" customHeight="1">
      <c r="A68" s="6">
        <v>67</v>
      </c>
      <c r="B68" s="6"/>
      <c r="C68" s="30"/>
      <c r="D68" s="6"/>
      <c r="E68" s="6"/>
      <c r="F68" s="31">
        <v>68</v>
      </c>
      <c r="G68" s="31" t="s">
        <v>246</v>
      </c>
    </row>
    <row r="69" spans="1:8" ht="12.75" customHeight="1">
      <c r="A69" s="6">
        <v>68</v>
      </c>
      <c r="B69" s="6"/>
      <c r="C69" s="30"/>
      <c r="D69" s="6"/>
      <c r="E69" s="6"/>
      <c r="F69" s="31">
        <v>69</v>
      </c>
      <c r="G69" s="31" t="s">
        <v>246</v>
      </c>
      <c r="H69" s="213"/>
    </row>
    <row r="70" spans="1:7" ht="12.75" customHeight="1">
      <c r="A70" s="6">
        <v>69</v>
      </c>
      <c r="B70" s="6"/>
      <c r="C70" s="30"/>
      <c r="D70" s="6"/>
      <c r="E70" s="6"/>
      <c r="F70" s="31">
        <v>70</v>
      </c>
      <c r="G70" s="31" t="s">
        <v>246</v>
      </c>
    </row>
    <row r="71" spans="1:7" ht="12.75" customHeight="1">
      <c r="A71" s="6">
        <v>70</v>
      </c>
      <c r="B71" s="6"/>
      <c r="C71" s="30"/>
      <c r="D71" s="6"/>
      <c r="E71" s="6"/>
      <c r="F71" s="31">
        <v>71</v>
      </c>
      <c r="G71" s="31" t="s">
        <v>246</v>
      </c>
    </row>
    <row r="72" spans="1:7" ht="12.75" customHeight="1">
      <c r="A72" s="6">
        <v>71</v>
      </c>
      <c r="B72" s="6"/>
      <c r="C72" s="30"/>
      <c r="D72" s="6"/>
      <c r="E72" s="6"/>
      <c r="F72" s="31">
        <v>72</v>
      </c>
      <c r="G72" s="31" t="s">
        <v>246</v>
      </c>
    </row>
    <row r="73" spans="1:7" ht="12.75" customHeight="1">
      <c r="A73" s="6">
        <v>72</v>
      </c>
      <c r="B73" s="6"/>
      <c r="C73" s="30"/>
      <c r="D73" s="6"/>
      <c r="E73" s="6"/>
      <c r="F73" s="31">
        <v>73</v>
      </c>
      <c r="G73" s="31" t="s">
        <v>246</v>
      </c>
    </row>
    <row r="74" spans="1:7" ht="12.75" customHeight="1">
      <c r="A74" s="6">
        <v>73</v>
      </c>
      <c r="B74" s="6"/>
      <c r="C74" s="30"/>
      <c r="D74" s="6"/>
      <c r="E74" s="6"/>
      <c r="F74" s="31">
        <v>74</v>
      </c>
      <c r="G74" s="31" t="s">
        <v>246</v>
      </c>
    </row>
    <row r="75" spans="1:7" ht="12.75" customHeight="1">
      <c r="A75" s="6">
        <v>74</v>
      </c>
      <c r="B75" s="6"/>
      <c r="C75" s="30"/>
      <c r="D75" s="6"/>
      <c r="E75" s="6"/>
      <c r="F75" s="31">
        <v>75</v>
      </c>
      <c r="G75" s="31" t="s">
        <v>246</v>
      </c>
    </row>
    <row r="76" spans="1:7" ht="12.75" customHeight="1">
      <c r="A76" s="6">
        <v>75</v>
      </c>
      <c r="B76" s="6"/>
      <c r="C76" s="30"/>
      <c r="D76" s="6"/>
      <c r="E76" s="6"/>
      <c r="F76" s="31">
        <v>76</v>
      </c>
      <c r="G76" s="31" t="s">
        <v>246</v>
      </c>
    </row>
    <row r="77" spans="1:7" ht="12.75" customHeight="1">
      <c r="A77" s="6">
        <v>76</v>
      </c>
      <c r="B77" s="6"/>
      <c r="C77" s="30"/>
      <c r="D77" s="6"/>
      <c r="E77" s="6"/>
      <c r="F77" s="31">
        <v>77</v>
      </c>
      <c r="G77" s="31" t="s">
        <v>246</v>
      </c>
    </row>
    <row r="78" spans="1:7" ht="12.75" customHeight="1">
      <c r="A78" s="6">
        <v>77</v>
      </c>
      <c r="B78" s="6"/>
      <c r="C78" s="30"/>
      <c r="D78" s="6"/>
      <c r="E78" s="6"/>
      <c r="F78" s="31">
        <v>78</v>
      </c>
      <c r="G78" s="31" t="s">
        <v>246</v>
      </c>
    </row>
    <row r="79" spans="1:7" ht="12.75" customHeight="1">
      <c r="A79" s="6">
        <v>78</v>
      </c>
      <c r="B79" s="6"/>
      <c r="C79" s="30"/>
      <c r="D79" s="6"/>
      <c r="E79" s="6"/>
      <c r="F79" s="31">
        <v>79</v>
      </c>
      <c r="G79" s="31" t="s">
        <v>246</v>
      </c>
    </row>
    <row r="80" spans="1:7" ht="12.75" customHeight="1">
      <c r="A80" s="6">
        <v>79</v>
      </c>
      <c r="B80" s="6"/>
      <c r="C80" s="30"/>
      <c r="D80" s="6"/>
      <c r="E80" s="6"/>
      <c r="F80" s="31">
        <v>80</v>
      </c>
      <c r="G80" s="31" t="s">
        <v>246</v>
      </c>
    </row>
    <row r="81" spans="1:7" ht="12.75" customHeight="1">
      <c r="A81" s="6">
        <v>80</v>
      </c>
      <c r="B81" s="6"/>
      <c r="C81" s="30"/>
      <c r="D81" s="6"/>
      <c r="E81" s="6"/>
      <c r="F81" s="31">
        <v>81</v>
      </c>
      <c r="G81" s="31" t="s">
        <v>246</v>
      </c>
    </row>
    <row r="82" spans="1:7" ht="12.75" customHeight="1">
      <c r="A82" s="6">
        <v>81</v>
      </c>
      <c r="B82" s="6"/>
      <c r="C82" s="30"/>
      <c r="D82" s="6"/>
      <c r="E82" s="6"/>
      <c r="F82" s="31">
        <v>82</v>
      </c>
      <c r="G82" s="31" t="s">
        <v>246</v>
      </c>
    </row>
    <row r="83" spans="1:7" ht="12.75" customHeight="1">
      <c r="A83" s="6">
        <v>82</v>
      </c>
      <c r="B83" s="6"/>
      <c r="C83" s="30"/>
      <c r="D83" s="6"/>
      <c r="E83" s="6"/>
      <c r="F83" s="31">
        <v>83</v>
      </c>
      <c r="G83" s="31" t="s">
        <v>246</v>
      </c>
    </row>
    <row r="84" spans="1:7" ht="12.75" customHeight="1">
      <c r="A84" s="6">
        <v>83</v>
      </c>
      <c r="B84" s="6"/>
      <c r="C84" s="30"/>
      <c r="D84" s="6"/>
      <c r="E84" s="6"/>
      <c r="F84" s="31">
        <v>84</v>
      </c>
      <c r="G84" s="31" t="s">
        <v>246</v>
      </c>
    </row>
    <row r="85" spans="1:7" ht="12.75" customHeight="1">
      <c r="A85" s="6">
        <v>84</v>
      </c>
      <c r="B85" s="6"/>
      <c r="C85" s="30"/>
      <c r="D85" s="6"/>
      <c r="E85" s="6"/>
      <c r="F85" s="31">
        <v>85</v>
      </c>
      <c r="G85" s="31" t="s">
        <v>246</v>
      </c>
    </row>
    <row r="86" spans="1:7" ht="12.75" customHeight="1">
      <c r="A86" s="6">
        <v>85</v>
      </c>
      <c r="B86" s="6"/>
      <c r="C86" s="30"/>
      <c r="D86" s="6"/>
      <c r="E86" s="6"/>
      <c r="F86" s="31">
        <v>86</v>
      </c>
      <c r="G86" s="31" t="s">
        <v>246</v>
      </c>
    </row>
    <row r="87" spans="1:7" ht="12.75" customHeight="1">
      <c r="A87" s="6">
        <v>86</v>
      </c>
      <c r="B87" s="6"/>
      <c r="C87" s="30"/>
      <c r="D87" s="6"/>
      <c r="E87" s="6"/>
      <c r="F87" s="31">
        <v>87</v>
      </c>
      <c r="G87" s="31" t="s">
        <v>246</v>
      </c>
    </row>
    <row r="88" spans="1:7" ht="12.75" customHeight="1">
      <c r="A88" s="6">
        <v>87</v>
      </c>
      <c r="B88" s="6"/>
      <c r="C88" s="30"/>
      <c r="D88" s="6"/>
      <c r="E88" s="6"/>
      <c r="F88" s="31">
        <v>88</v>
      </c>
      <c r="G88" s="31" t="s">
        <v>246</v>
      </c>
    </row>
    <row r="89" spans="1:7" ht="12.75" customHeight="1">
      <c r="A89" s="6">
        <v>88</v>
      </c>
      <c r="B89" s="6"/>
      <c r="C89" s="30"/>
      <c r="D89" s="6"/>
      <c r="E89" s="6"/>
      <c r="F89" s="31">
        <v>89</v>
      </c>
      <c r="G89" s="31" t="s">
        <v>246</v>
      </c>
    </row>
    <row r="90" spans="1:7" ht="12.75" customHeight="1">
      <c r="A90" s="6">
        <v>89</v>
      </c>
      <c r="B90" s="6"/>
      <c r="C90" s="30"/>
      <c r="D90" s="6"/>
      <c r="E90" s="6"/>
      <c r="F90" s="31">
        <v>90</v>
      </c>
      <c r="G90" s="31" t="s">
        <v>246</v>
      </c>
    </row>
    <row r="91" spans="1:7" ht="12.75" customHeight="1">
      <c r="A91" s="6">
        <v>90</v>
      </c>
      <c r="B91" s="6"/>
      <c r="C91" s="30"/>
      <c r="D91" s="6"/>
      <c r="E91" s="6"/>
      <c r="F91" s="31">
        <v>91</v>
      </c>
      <c r="G91" s="31" t="s">
        <v>246</v>
      </c>
    </row>
    <row r="92" spans="1:7" ht="12.75" customHeight="1">
      <c r="A92" s="6">
        <v>91</v>
      </c>
      <c r="B92" s="6"/>
      <c r="C92" s="30"/>
      <c r="D92" s="6"/>
      <c r="E92" s="6"/>
      <c r="F92" s="31">
        <v>92</v>
      </c>
      <c r="G92" s="31" t="s">
        <v>246</v>
      </c>
    </row>
    <row r="93" spans="1:7" ht="12.75" customHeight="1">
      <c r="A93" s="6">
        <v>92</v>
      </c>
      <c r="B93" s="6"/>
      <c r="C93" s="30"/>
      <c r="D93" s="6"/>
      <c r="E93" s="6"/>
      <c r="F93" s="31">
        <v>93</v>
      </c>
      <c r="G93" s="31" t="s">
        <v>246</v>
      </c>
    </row>
    <row r="94" spans="1:7" ht="12.75" customHeight="1">
      <c r="A94" s="6">
        <v>93</v>
      </c>
      <c r="B94" s="6"/>
      <c r="C94" s="30"/>
      <c r="D94" s="6"/>
      <c r="E94" s="6"/>
      <c r="F94" s="31">
        <v>94</v>
      </c>
      <c r="G94" s="31" t="s">
        <v>246</v>
      </c>
    </row>
    <row r="95" spans="1:7" ht="12.75" customHeight="1">
      <c r="A95" s="6">
        <v>94</v>
      </c>
      <c r="B95" s="6"/>
      <c r="C95" s="30"/>
      <c r="D95" s="6"/>
      <c r="E95" s="6"/>
      <c r="F95" s="31">
        <v>95</v>
      </c>
      <c r="G95" s="31" t="s">
        <v>246</v>
      </c>
    </row>
    <row r="96" spans="1:7" ht="12.75" customHeight="1">
      <c r="A96" s="6">
        <v>95</v>
      </c>
      <c r="B96" s="6"/>
      <c r="C96" s="30"/>
      <c r="D96" s="6"/>
      <c r="E96" s="6"/>
      <c r="F96" s="31">
        <v>96</v>
      </c>
      <c r="G96" s="31" t="s">
        <v>246</v>
      </c>
    </row>
    <row r="97" spans="1:7" ht="12.75" customHeight="1">
      <c r="A97" s="6">
        <v>96</v>
      </c>
      <c r="B97" s="6"/>
      <c r="C97" s="30"/>
      <c r="D97" s="6"/>
      <c r="E97" s="6"/>
      <c r="F97" s="31">
        <v>97</v>
      </c>
      <c r="G97" s="31" t="s">
        <v>246</v>
      </c>
    </row>
    <row r="98" spans="1:7" ht="12.75" customHeight="1">
      <c r="A98" s="6">
        <v>97</v>
      </c>
      <c r="B98" s="6"/>
      <c r="C98" s="30"/>
      <c r="D98" s="6"/>
      <c r="E98" s="6"/>
      <c r="F98" s="31">
        <v>98</v>
      </c>
      <c r="G98" s="31" t="s">
        <v>246</v>
      </c>
    </row>
    <row r="99" spans="1:7" ht="12.75" customHeight="1">
      <c r="A99" s="6">
        <v>98</v>
      </c>
      <c r="B99" s="6"/>
      <c r="C99" s="30"/>
      <c r="D99" s="6"/>
      <c r="E99" s="6"/>
      <c r="F99" s="31">
        <v>99</v>
      </c>
      <c r="G99" s="31" t="s">
        <v>246</v>
      </c>
    </row>
    <row r="100" spans="1:7" ht="12.75" customHeight="1">
      <c r="A100" s="6">
        <v>99</v>
      </c>
      <c r="B100" s="6"/>
      <c r="C100" s="30"/>
      <c r="D100" s="6"/>
      <c r="E100" s="6"/>
      <c r="F100" s="31">
        <v>100</v>
      </c>
      <c r="G100" s="31" t="s">
        <v>246</v>
      </c>
    </row>
    <row r="101" spans="1:7" ht="12.75" customHeight="1">
      <c r="A101" s="6">
        <v>100</v>
      </c>
      <c r="B101" s="6"/>
      <c r="C101" s="30"/>
      <c r="D101" s="6"/>
      <c r="E101" s="6"/>
      <c r="F101" s="31">
        <v>101</v>
      </c>
      <c r="G101" s="31" t="s">
        <v>246</v>
      </c>
    </row>
    <row r="102" spans="1:7" ht="12.75" customHeight="1">
      <c r="A102" s="6">
        <v>101</v>
      </c>
      <c r="B102" s="6"/>
      <c r="C102" s="30"/>
      <c r="D102" s="6"/>
      <c r="E102" s="6"/>
      <c r="F102" s="31">
        <v>102</v>
      </c>
      <c r="G102" s="31" t="s">
        <v>246</v>
      </c>
    </row>
    <row r="103" spans="1:7" ht="12.75" customHeight="1">
      <c r="A103" s="6">
        <v>102</v>
      </c>
      <c r="B103" s="6"/>
      <c r="C103" s="30"/>
      <c r="D103" s="6"/>
      <c r="E103" s="6"/>
      <c r="F103" s="31">
        <v>103</v>
      </c>
      <c r="G103" s="31" t="s">
        <v>246</v>
      </c>
    </row>
    <row r="104" spans="1:7" ht="12.75" customHeight="1">
      <c r="A104" s="6">
        <v>103</v>
      </c>
      <c r="B104" s="6"/>
      <c r="C104" s="30"/>
      <c r="D104" s="6"/>
      <c r="E104" s="6"/>
      <c r="F104" s="31">
        <v>104</v>
      </c>
      <c r="G104" s="31" t="s">
        <v>246</v>
      </c>
    </row>
    <row r="105" spans="1:7" ht="12.75" customHeight="1">
      <c r="A105" s="6">
        <v>104</v>
      </c>
      <c r="B105" s="6"/>
      <c r="C105" s="30"/>
      <c r="D105" s="6"/>
      <c r="E105" s="6"/>
      <c r="F105" s="31">
        <v>105</v>
      </c>
      <c r="G105" s="31" t="s">
        <v>246</v>
      </c>
    </row>
    <row r="106" spans="1:7" ht="12.75" customHeight="1">
      <c r="A106" s="6">
        <v>105</v>
      </c>
      <c r="B106" s="6"/>
      <c r="C106" s="30"/>
      <c r="D106" s="6"/>
      <c r="E106" s="6"/>
      <c r="F106" s="31">
        <v>106</v>
      </c>
      <c r="G106" s="31" t="s">
        <v>246</v>
      </c>
    </row>
    <row r="107" spans="1:7" ht="12.75" customHeight="1">
      <c r="A107" s="6">
        <v>106</v>
      </c>
      <c r="B107" s="6"/>
      <c r="C107" s="30"/>
      <c r="D107" s="6"/>
      <c r="E107" s="6"/>
      <c r="F107" s="31">
        <v>107</v>
      </c>
      <c r="G107" s="31" t="s">
        <v>246</v>
      </c>
    </row>
    <row r="108" spans="1:7" ht="12.75" customHeight="1">
      <c r="A108" s="6">
        <v>107</v>
      </c>
      <c r="B108" s="6"/>
      <c r="C108" s="30"/>
      <c r="D108" s="6"/>
      <c r="E108" s="6"/>
      <c r="F108" s="31">
        <v>108</v>
      </c>
      <c r="G108" s="31" t="s">
        <v>246</v>
      </c>
    </row>
    <row r="109" spans="1:7" ht="12.75" customHeight="1">
      <c r="A109" s="6">
        <v>108</v>
      </c>
      <c r="B109" s="6"/>
      <c r="C109" s="30"/>
      <c r="D109" s="6"/>
      <c r="E109" s="6"/>
      <c r="F109" s="31">
        <v>109</v>
      </c>
      <c r="G109" s="31" t="s">
        <v>246</v>
      </c>
    </row>
    <row r="110" spans="1:7" ht="12.75" customHeight="1">
      <c r="A110" s="6">
        <v>109</v>
      </c>
      <c r="B110" s="6"/>
      <c r="C110" s="30"/>
      <c r="D110" s="6"/>
      <c r="E110" s="6"/>
      <c r="F110" s="31">
        <v>110</v>
      </c>
      <c r="G110" s="31" t="s">
        <v>246</v>
      </c>
    </row>
    <row r="111" spans="1:7" ht="12.75" customHeight="1">
      <c r="A111" s="6">
        <v>110</v>
      </c>
      <c r="B111" s="6"/>
      <c r="C111" s="30"/>
      <c r="D111" s="6"/>
      <c r="E111" s="6"/>
      <c r="F111" s="31">
        <v>111</v>
      </c>
      <c r="G111" s="31" t="s">
        <v>246</v>
      </c>
    </row>
    <row r="112" spans="1:7" ht="12.75" customHeight="1">
      <c r="A112" s="6">
        <v>111</v>
      </c>
      <c r="B112" s="6"/>
      <c r="C112" s="30"/>
      <c r="D112" s="6"/>
      <c r="E112" s="6"/>
      <c r="F112" s="31">
        <v>112</v>
      </c>
      <c r="G112" s="31" t="s">
        <v>246</v>
      </c>
    </row>
    <row r="113" spans="1:7" ht="12.75" customHeight="1">
      <c r="A113" s="6">
        <v>112</v>
      </c>
      <c r="B113" s="6"/>
      <c r="C113" s="30"/>
      <c r="D113" s="6"/>
      <c r="E113" s="6"/>
      <c r="F113" s="31">
        <v>113</v>
      </c>
      <c r="G113" s="31" t="s">
        <v>246</v>
      </c>
    </row>
    <row r="114" spans="1:7" ht="12.75" customHeight="1">
      <c r="A114" s="6">
        <v>113</v>
      </c>
      <c r="B114" s="6"/>
      <c r="C114" s="30"/>
      <c r="D114" s="6"/>
      <c r="E114" s="6"/>
      <c r="F114" s="31">
        <v>114</v>
      </c>
      <c r="G114" s="31" t="s">
        <v>246</v>
      </c>
    </row>
    <row r="115" spans="1:7" ht="12.75" customHeight="1">
      <c r="A115" s="6">
        <v>114</v>
      </c>
      <c r="B115" s="6"/>
      <c r="C115" s="30"/>
      <c r="D115" s="6"/>
      <c r="E115" s="6"/>
      <c r="F115" s="31">
        <v>115</v>
      </c>
      <c r="G115" s="31" t="s">
        <v>246</v>
      </c>
    </row>
    <row r="116" spans="1:7" ht="12.75" customHeight="1">
      <c r="A116" s="6">
        <v>115</v>
      </c>
      <c r="B116" s="6"/>
      <c r="C116" s="30"/>
      <c r="D116" s="6"/>
      <c r="E116" s="6"/>
      <c r="F116" s="31">
        <v>116</v>
      </c>
      <c r="G116" s="31" t="s">
        <v>246</v>
      </c>
    </row>
    <row r="117" spans="1:7" ht="12.75" customHeight="1">
      <c r="A117" s="6">
        <v>116</v>
      </c>
      <c r="B117" s="6"/>
      <c r="C117" s="30"/>
      <c r="D117" s="6"/>
      <c r="E117" s="6"/>
      <c r="F117" s="31">
        <v>117</v>
      </c>
      <c r="G117" s="31" t="s">
        <v>246</v>
      </c>
    </row>
    <row r="118" spans="1:7" ht="12.75" customHeight="1">
      <c r="A118" s="6">
        <v>117</v>
      </c>
      <c r="B118" s="6"/>
      <c r="C118" s="30"/>
      <c r="D118" s="6"/>
      <c r="E118" s="6"/>
      <c r="F118" s="31">
        <v>118</v>
      </c>
      <c r="G118" s="31" t="s">
        <v>246</v>
      </c>
    </row>
    <row r="119" spans="1:7" ht="12.75" customHeight="1">
      <c r="A119" s="6">
        <v>118</v>
      </c>
      <c r="B119" s="6"/>
      <c r="C119" s="30"/>
      <c r="D119" s="6"/>
      <c r="E119" s="6"/>
      <c r="F119" s="31">
        <v>119</v>
      </c>
      <c r="G119" s="31" t="s">
        <v>246</v>
      </c>
    </row>
    <row r="120" spans="1:7" ht="12.75" customHeight="1">
      <c r="A120" s="6">
        <v>119</v>
      </c>
      <c r="B120" s="6"/>
      <c r="C120" s="30"/>
      <c r="D120" s="6"/>
      <c r="E120" s="6"/>
      <c r="F120" s="31">
        <v>120</v>
      </c>
      <c r="G120" s="31" t="s">
        <v>246</v>
      </c>
    </row>
    <row r="121" spans="1:7" ht="12.75" customHeight="1">
      <c r="A121" s="6">
        <v>120</v>
      </c>
      <c r="B121" s="6"/>
      <c r="C121" s="30"/>
      <c r="D121" s="6"/>
      <c r="E121" s="6"/>
      <c r="F121" s="31">
        <v>121</v>
      </c>
      <c r="G121" s="31" t="s">
        <v>246</v>
      </c>
    </row>
    <row r="122" spans="1:7" ht="12.75" customHeight="1">
      <c r="A122" s="6">
        <v>121</v>
      </c>
      <c r="B122" s="6"/>
      <c r="C122" s="30"/>
      <c r="D122" s="6"/>
      <c r="E122" s="6"/>
      <c r="F122" s="31">
        <v>122</v>
      </c>
      <c r="G122" s="31" t="s">
        <v>246</v>
      </c>
    </row>
    <row r="123" spans="1:7" ht="12.75" customHeight="1">
      <c r="A123" s="6">
        <v>122</v>
      </c>
      <c r="B123" s="6"/>
      <c r="C123" s="30"/>
      <c r="D123" s="6"/>
      <c r="E123" s="6"/>
      <c r="F123" s="31">
        <v>123</v>
      </c>
      <c r="G123" s="31" t="s">
        <v>246</v>
      </c>
    </row>
    <row r="124" spans="1:7" ht="12.75" customHeight="1">
      <c r="A124" s="6">
        <v>123</v>
      </c>
      <c r="B124" s="6"/>
      <c r="C124" s="30"/>
      <c r="D124" s="6"/>
      <c r="E124" s="6"/>
      <c r="F124" s="31">
        <v>124</v>
      </c>
      <c r="G124" s="31" t="s">
        <v>246</v>
      </c>
    </row>
    <row r="125" spans="1:7" ht="12.75" customHeight="1">
      <c r="A125" s="6">
        <v>124</v>
      </c>
      <c r="B125" s="6"/>
      <c r="C125" s="30"/>
      <c r="D125" s="6"/>
      <c r="E125" s="6"/>
      <c r="F125" s="31">
        <v>125</v>
      </c>
      <c r="G125" s="31" t="s">
        <v>246</v>
      </c>
    </row>
    <row r="126" spans="1:7" ht="12.75" customHeight="1">
      <c r="A126" s="6">
        <v>125</v>
      </c>
      <c r="B126" s="6"/>
      <c r="C126" s="30"/>
      <c r="D126" s="6"/>
      <c r="E126" s="6"/>
      <c r="F126" s="31">
        <v>126</v>
      </c>
      <c r="G126" s="31" t="s">
        <v>246</v>
      </c>
    </row>
    <row r="127" spans="1:7" ht="12.75" customHeight="1">
      <c r="A127" s="6">
        <v>126</v>
      </c>
      <c r="B127" s="6"/>
      <c r="C127" s="30"/>
      <c r="D127" s="6"/>
      <c r="E127" s="6"/>
      <c r="F127" s="31">
        <v>127</v>
      </c>
      <c r="G127" s="31" t="s">
        <v>246</v>
      </c>
    </row>
    <row r="128" spans="1:7" ht="12.75" customHeight="1">
      <c r="A128" s="6">
        <v>127</v>
      </c>
      <c r="B128" s="6"/>
      <c r="C128" s="30"/>
      <c r="D128" s="6"/>
      <c r="E128" s="6"/>
      <c r="F128" s="31">
        <v>128</v>
      </c>
      <c r="G128" s="31" t="s">
        <v>246</v>
      </c>
    </row>
    <row r="129" spans="1:7" ht="12.75">
      <c r="A129" s="6">
        <v>128</v>
      </c>
      <c r="B129" s="6"/>
      <c r="C129" s="30"/>
      <c r="D129" s="6"/>
      <c r="E129" s="6"/>
      <c r="F129" s="31">
        <v>129</v>
      </c>
      <c r="G129" s="31" t="s">
        <v>246</v>
      </c>
    </row>
    <row r="130" spans="1:7" ht="12.75">
      <c r="A130" s="6">
        <v>129</v>
      </c>
      <c r="B130" s="6"/>
      <c r="C130" s="30"/>
      <c r="D130" s="6"/>
      <c r="E130" s="6"/>
      <c r="F130" s="31">
        <v>130</v>
      </c>
      <c r="G130" s="31" t="s">
        <v>246</v>
      </c>
    </row>
    <row r="131" spans="1:7" ht="12.75">
      <c r="A131" s="6">
        <v>130</v>
      </c>
      <c r="B131" s="6"/>
      <c r="C131" s="30"/>
      <c r="D131" s="6"/>
      <c r="E131" s="6"/>
      <c r="F131" s="31">
        <v>131</v>
      </c>
      <c r="G131" s="31" t="s">
        <v>246</v>
      </c>
    </row>
    <row r="132" spans="1:7" ht="12.75">
      <c r="A132" s="6">
        <v>131</v>
      </c>
      <c r="B132" s="6"/>
      <c r="C132" s="30"/>
      <c r="D132" s="6"/>
      <c r="E132" s="6"/>
      <c r="F132" s="31">
        <v>132</v>
      </c>
      <c r="G132" s="31" t="s">
        <v>246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421875" style="35" customWidth="1"/>
    <col min="2" max="2" width="27.140625" style="0" customWidth="1"/>
    <col min="3" max="3" width="9.28125" style="0" customWidth="1"/>
  </cols>
  <sheetData>
    <row r="1" spans="1:3" ht="12.75">
      <c r="A1" s="27" t="s">
        <v>168</v>
      </c>
      <c r="B1" s="28" t="s">
        <v>13</v>
      </c>
      <c r="C1" s="35" t="s">
        <v>214</v>
      </c>
    </row>
    <row r="2" spans="1:6" ht="15">
      <c r="A2" s="34" t="s">
        <v>15</v>
      </c>
      <c r="B2" s="145" t="s">
        <v>293</v>
      </c>
      <c r="C2" s="35">
        <v>4</v>
      </c>
      <c r="F2" s="210"/>
    </row>
    <row r="3" spans="1:6" ht="15">
      <c r="A3" s="34" t="s">
        <v>16</v>
      </c>
      <c r="B3" s="145" t="s">
        <v>270</v>
      </c>
      <c r="C3" s="35">
        <v>5</v>
      </c>
      <c r="D3" s="1"/>
      <c r="F3" s="210"/>
    </row>
    <row r="4" spans="1:6" ht="15">
      <c r="A4" s="34" t="s">
        <v>27</v>
      </c>
      <c r="B4" s="145" t="s">
        <v>277</v>
      </c>
      <c r="C4" s="35">
        <v>5</v>
      </c>
      <c r="F4" s="210"/>
    </row>
    <row r="5" spans="1:6" ht="15">
      <c r="A5" s="34" t="s">
        <v>28</v>
      </c>
      <c r="B5" s="145" t="s">
        <v>308</v>
      </c>
      <c r="C5" s="35">
        <v>5</v>
      </c>
      <c r="F5" s="210"/>
    </row>
    <row r="6" spans="1:6" ht="15">
      <c r="A6" s="34" t="s">
        <v>29</v>
      </c>
      <c r="B6" s="145" t="s">
        <v>269</v>
      </c>
      <c r="C6" s="35">
        <v>5</v>
      </c>
      <c r="F6" s="210"/>
    </row>
    <row r="7" spans="1:6" ht="15">
      <c r="A7" s="34" t="s">
        <v>30</v>
      </c>
      <c r="B7" s="145" t="s">
        <v>278</v>
      </c>
      <c r="C7" s="35">
        <v>4</v>
      </c>
      <c r="F7" s="210"/>
    </row>
    <row r="8" spans="1:6" ht="15">
      <c r="A8" s="34" t="s">
        <v>31</v>
      </c>
      <c r="B8" s="145" t="s">
        <v>273</v>
      </c>
      <c r="C8" s="35">
        <v>4</v>
      </c>
      <c r="F8" s="210"/>
    </row>
    <row r="9" spans="1:6" ht="15">
      <c r="A9" s="34" t="s">
        <v>32</v>
      </c>
      <c r="B9" s="145" t="s">
        <v>271</v>
      </c>
      <c r="C9" s="35">
        <v>4</v>
      </c>
      <c r="F9" s="210"/>
    </row>
    <row r="10" spans="1:6" ht="15">
      <c r="A10" s="34" t="s">
        <v>33</v>
      </c>
      <c r="B10" s="145" t="s">
        <v>404</v>
      </c>
      <c r="C10" s="35">
        <v>5</v>
      </c>
      <c r="F10" s="210"/>
    </row>
    <row r="11" spans="1:6" ht="15">
      <c r="A11" s="34" t="s">
        <v>34</v>
      </c>
      <c r="B11" s="145" t="s">
        <v>279</v>
      </c>
      <c r="C11" s="35">
        <v>5</v>
      </c>
      <c r="D11" s="1"/>
      <c r="F11" s="210"/>
    </row>
    <row r="12" spans="1:6" ht="15">
      <c r="A12" s="34" t="s">
        <v>35</v>
      </c>
      <c r="B12" s="145" t="s">
        <v>272</v>
      </c>
      <c r="C12" s="35">
        <v>5</v>
      </c>
      <c r="D12" s="1"/>
      <c r="F12" s="210"/>
    </row>
    <row r="13" spans="1:6" ht="15">
      <c r="A13" s="34" t="s">
        <v>36</v>
      </c>
      <c r="B13" s="145" t="s">
        <v>288</v>
      </c>
      <c r="C13" s="35">
        <v>5</v>
      </c>
      <c r="F13" s="210"/>
    </row>
    <row r="14" spans="1:6" ht="15">
      <c r="A14" s="34" t="s">
        <v>37</v>
      </c>
      <c r="B14" s="145" t="s">
        <v>309</v>
      </c>
      <c r="C14" s="35">
        <v>5</v>
      </c>
      <c r="F14" s="210"/>
    </row>
    <row r="15" spans="1:6" ht="15">
      <c r="A15" s="34" t="s">
        <v>38</v>
      </c>
      <c r="B15" s="145" t="s">
        <v>310</v>
      </c>
      <c r="C15" s="35">
        <v>1</v>
      </c>
      <c r="F15" s="210"/>
    </row>
    <row r="16" spans="1:6" ht="15">
      <c r="A16" s="34" t="s">
        <v>39</v>
      </c>
      <c r="B16" s="145"/>
      <c r="C16" s="35">
        <v>0</v>
      </c>
      <c r="F16" s="210"/>
    </row>
    <row r="17" spans="1:6" ht="15">
      <c r="A17" s="34" t="s">
        <v>40</v>
      </c>
      <c r="B17" s="145"/>
      <c r="C17" s="35">
        <v>0</v>
      </c>
      <c r="F17" s="210"/>
    </row>
    <row r="18" spans="1:6" ht="15">
      <c r="A18" s="34" t="s">
        <v>41</v>
      </c>
      <c r="B18" s="145"/>
      <c r="C18" s="35">
        <v>0</v>
      </c>
      <c r="F18" s="210"/>
    </row>
    <row r="19" spans="1:6" ht="15">
      <c r="A19" s="34" t="s">
        <v>42</v>
      </c>
      <c r="B19" s="145"/>
      <c r="C19" s="35">
        <v>0</v>
      </c>
      <c r="F19" s="210"/>
    </row>
    <row r="20" spans="1:6" ht="15">
      <c r="A20" s="34" t="s">
        <v>43</v>
      </c>
      <c r="B20" s="145"/>
      <c r="C20" s="35">
        <v>0</v>
      </c>
      <c r="F20" s="210"/>
    </row>
    <row r="21" spans="1:6" ht="15">
      <c r="A21" s="34" t="s">
        <v>44</v>
      </c>
      <c r="B21" s="145"/>
      <c r="C21" s="35">
        <v>0</v>
      </c>
      <c r="F21" s="210"/>
    </row>
    <row r="22" spans="1:6" ht="15">
      <c r="A22" s="34" t="s">
        <v>45</v>
      </c>
      <c r="B22" s="145"/>
      <c r="C22" s="35">
        <v>0</v>
      </c>
      <c r="F22" s="211"/>
    </row>
    <row r="23" spans="1:6" ht="15">
      <c r="A23" s="34" t="s">
        <v>46</v>
      </c>
      <c r="B23" s="98"/>
      <c r="C23" s="35">
        <v>0</v>
      </c>
      <c r="F23" s="212"/>
    </row>
    <row r="24" spans="1:3" ht="15">
      <c r="A24" s="34" t="s">
        <v>208</v>
      </c>
      <c r="B24" s="145"/>
      <c r="C24" s="35">
        <v>0</v>
      </c>
    </row>
    <row r="25" spans="1:3" ht="15">
      <c r="A25" s="34" t="s">
        <v>222</v>
      </c>
      <c r="B25" s="145"/>
      <c r="C25" s="35">
        <v>0</v>
      </c>
    </row>
    <row r="26" spans="1:3" ht="12.75">
      <c r="A26" s="85"/>
      <c r="B26" s="14"/>
      <c r="C26" s="35"/>
    </row>
    <row r="27" ht="12.75">
      <c r="C27" s="35">
        <f>SUM(C2:C25)</f>
        <v>62</v>
      </c>
    </row>
    <row r="28" ht="12.75">
      <c r="C28" s="3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57421875" style="35" customWidth="1"/>
    <col min="2" max="2" width="27.7109375" style="0" customWidth="1"/>
    <col min="3" max="3" width="9.140625" style="35" customWidth="1"/>
  </cols>
  <sheetData>
    <row r="1" spans="1:2" ht="12.75">
      <c r="A1" s="40" t="s">
        <v>148</v>
      </c>
      <c r="B1" s="41" t="s">
        <v>149</v>
      </c>
    </row>
    <row r="2" spans="1:2" ht="12.75">
      <c r="A2" s="34" t="s">
        <v>150</v>
      </c>
      <c r="B2" s="8" t="str">
        <f>VLOOKUP($A2,Deelnemers!$C$3:$D$132,2,FALSE)</f>
        <v>EZV Zemst A</v>
      </c>
    </row>
    <row r="3" spans="1:2" ht="12.75">
      <c r="A3" s="34" t="s">
        <v>151</v>
      </c>
      <c r="B3" s="8" t="str">
        <f>VLOOKUP($A3,Deelnemers!$C$3:$D$132,2,FALSE)</f>
        <v>Tubertini België A</v>
      </c>
    </row>
    <row r="4" spans="1:2" ht="12.75">
      <c r="A4" s="34" t="s">
        <v>152</v>
      </c>
      <c r="B4" s="8" t="str">
        <f>VLOOKUP($A4,Deelnemers!$C$3:$D$132,2,FALSE)</f>
        <v>Tubertini NL</v>
      </c>
    </row>
    <row r="5" spans="1:2" ht="12.75">
      <c r="A5" s="34" t="s">
        <v>153</v>
      </c>
      <c r="B5" s="8" t="str">
        <f>VLOOKUP($A5,Deelnemers!$C$3:$D$132,2,FALSE)</f>
        <v>GZD- Het Loze Vissertje Gent A</v>
      </c>
    </row>
    <row r="6" spans="1:2" ht="12.75">
      <c r="A6" s="34" t="s">
        <v>154</v>
      </c>
      <c r="B6" s="8" t="str">
        <f>VLOOKUP($A6,Deelnemers!$C$3:$D$132,2,FALSE)</f>
        <v>Robbyfish A</v>
      </c>
    </row>
    <row r="7" spans="1:2" ht="12.75">
      <c r="A7" s="34" t="s">
        <v>155</v>
      </c>
      <c r="B7" s="8" t="str">
        <f>VLOOKUP($A7,Deelnemers!$C$3:$D$132,2,FALSE)</f>
        <v>Robbyfish B</v>
      </c>
    </row>
    <row r="8" spans="1:2" ht="12.75">
      <c r="A8" s="34" t="s">
        <v>156</v>
      </c>
      <c r="B8" s="8" t="str">
        <f>VLOOKUP($A8,Deelnemers!$C$3:$D$132,2,FALSE)</f>
        <v>Robbyfish C</v>
      </c>
    </row>
    <row r="9" spans="1:2" ht="12.75">
      <c r="A9" s="34" t="s">
        <v>157</v>
      </c>
      <c r="B9" s="8" t="str">
        <f>VLOOKUP($A9,Deelnemers!$C$3:$D$132,2,FALSE)</f>
        <v>Noordzeevissers NL</v>
      </c>
    </row>
    <row r="10" spans="1:2" ht="12.75">
      <c r="A10" s="34" t="s">
        <v>158</v>
      </c>
      <c r="B10" s="8" t="str">
        <f>VLOOKUP($A10,Deelnemers!$C$3:$D$132,2,FALSE)</f>
        <v>SZHC Antwerpen</v>
      </c>
    </row>
    <row r="11" spans="1:2" ht="12.75">
      <c r="A11" s="34" t="s">
        <v>159</v>
      </c>
      <c r="B11" s="8" t="str">
        <f>VLOOKUP($A11,Deelnemers!$C$3:$D$132,2,FALSE)</f>
        <v>VTE Ekeren A</v>
      </c>
    </row>
    <row r="12" spans="1:2" ht="12.75">
      <c r="A12" s="34" t="s">
        <v>198</v>
      </c>
      <c r="B12" s="8" t="e">
        <f>VLOOKUP($A12,Deelnemers!$C$3:$D$132,2,FALSE)</f>
        <v>#N/A</v>
      </c>
    </row>
    <row r="13" spans="1:2" ht="12.75">
      <c r="A13" s="34" t="s">
        <v>199</v>
      </c>
      <c r="B13" s="8" t="e">
        <f>VLOOKUP($A13,Deelnemers!$C$3:$D$132,2,FALSE)</f>
        <v>#N/A</v>
      </c>
    </row>
    <row r="14" spans="1:2" ht="12.75">
      <c r="A14" s="34" t="s">
        <v>160</v>
      </c>
      <c r="B14" s="8" t="e">
        <f>VLOOKUP($A14,Deelnemers!$C$3:$D$132,2,FALSE)</f>
        <v>#N/A</v>
      </c>
    </row>
    <row r="15" spans="1:2" ht="12.75">
      <c r="A15" s="34" t="s">
        <v>161</v>
      </c>
      <c r="B15" s="8" t="e">
        <f>VLOOKUP($A15,Deelnemers!$C$3:$D$132,2,FALSE)</f>
        <v>#N/A</v>
      </c>
    </row>
    <row r="16" spans="1:2" ht="12.75">
      <c r="A16" s="34" t="s">
        <v>162</v>
      </c>
      <c r="B16" s="8" t="e">
        <f>VLOOKUP($A16,Deelnemers!$C$3:$D$132,2,FALSE)</f>
        <v>#N/A</v>
      </c>
    </row>
    <row r="17" spans="1:2" ht="12.75">
      <c r="A17" s="34" t="s">
        <v>163</v>
      </c>
      <c r="B17" s="8" t="e">
        <f>VLOOKUP($A17,Deelnemers!$C$3:$D$132,2,FALSE)</f>
        <v>#N/A</v>
      </c>
    </row>
    <row r="18" spans="1:2" ht="12.75">
      <c r="A18" s="34" t="s">
        <v>164</v>
      </c>
      <c r="B18" s="8" t="e">
        <f>VLOOKUP($A18,Deelnemers!$C$3:$D$132,2,FALSE)</f>
        <v>#N/A</v>
      </c>
    </row>
    <row r="19" spans="1:2" ht="12.75">
      <c r="A19" s="34" t="s">
        <v>263</v>
      </c>
      <c r="B19" s="8" t="e">
        <f>VLOOKUP($A19,Deelnemers!$C$3:$D$132,2,FALSE)</f>
        <v>#N/A</v>
      </c>
    </row>
    <row r="20" spans="1:2" ht="12.75">
      <c r="A20" s="34" t="s">
        <v>264</v>
      </c>
      <c r="B20" s="8" t="e">
        <f>VLOOKUP($A20,Deelnemers!$C$3:$D$132,2,FALSE)</f>
        <v>#N/A</v>
      </c>
    </row>
    <row r="21" spans="1:2" ht="12.75">
      <c r="A21" s="34"/>
      <c r="B21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5.7109375" style="26" customWidth="1"/>
    <col min="2" max="2" width="4.7109375" style="47" customWidth="1"/>
    <col min="3" max="3" width="24.421875" style="10" bestFit="1" customWidth="1"/>
    <col min="4" max="4" width="6.140625" style="26" customWidth="1"/>
    <col min="5" max="5" width="27.140625" style="10" customWidth="1"/>
    <col min="6" max="6" width="11.57421875" style="10" bestFit="1" customWidth="1"/>
    <col min="7" max="7" width="14.421875" style="10" customWidth="1"/>
    <col min="8" max="8" width="4.7109375" style="10" customWidth="1"/>
    <col min="9" max="16384" width="9.140625" style="10" customWidth="1"/>
  </cols>
  <sheetData>
    <row r="1" spans="1:8" ht="12.75">
      <c r="A1" s="100" t="s">
        <v>168</v>
      </c>
      <c r="B1" s="101" t="s">
        <v>167</v>
      </c>
      <c r="C1" s="102" t="s">
        <v>1</v>
      </c>
      <c r="D1" s="102" t="s">
        <v>2</v>
      </c>
      <c r="E1" s="102" t="s">
        <v>10</v>
      </c>
      <c r="F1" s="102" t="s">
        <v>3</v>
      </c>
      <c r="G1" s="103" t="s">
        <v>0</v>
      </c>
      <c r="H1" s="103" t="s">
        <v>247</v>
      </c>
    </row>
    <row r="2" spans="1:8" ht="12.75">
      <c r="A2" s="25" t="s">
        <v>17</v>
      </c>
      <c r="B2" s="99">
        <v>31</v>
      </c>
      <c r="C2" s="13" t="str">
        <f>VLOOKUP($B2,Deelnemers!$A$2:$E$145,2,FALSE)</f>
        <v>Devijnck Danny</v>
      </c>
      <c r="D2" s="42" t="str">
        <f>VLOOKUP($B2,Deelnemers!$A$2:$E$145,3,FALSE)</f>
        <v>T05</v>
      </c>
      <c r="E2" s="13" t="str">
        <f>VLOOKUP($B2,Deelnemers!$A$2:$E$145,4,FALSE)</f>
        <v>Robbyfish A</v>
      </c>
      <c r="F2" s="13" t="str">
        <f>VLOOKUP($B2,Deelnemers!$A$2:$E$145,5,FALSE)</f>
        <v>senior</v>
      </c>
      <c r="G2" s="39" t="str">
        <f>VLOOKUP(LEFT(A2,3),Boten!$A$2:$B$26,2,FALSE)</f>
        <v>Zeeduivel</v>
      </c>
      <c r="H2" s="196" t="str">
        <f>VLOOKUP(LEFT(A2,3),Boten!$A$2:$B$26,1,FALSE)</f>
        <v>B01</v>
      </c>
    </row>
    <row r="3" spans="1:8" ht="12.75">
      <c r="A3" s="25" t="s">
        <v>18</v>
      </c>
      <c r="B3" s="237">
        <v>25</v>
      </c>
      <c r="C3" s="13" t="str">
        <f>VLOOKUP($B3,Deelnemers!$A$2:$E$145,2,FALSE)</f>
        <v>De Greve Patrick</v>
      </c>
      <c r="D3" s="42">
        <f>VLOOKUP($B3,Deelnemers!$A$2:$E$145,3,FALSE)</f>
        <v>0</v>
      </c>
      <c r="E3" s="13" t="str">
        <f>VLOOKUP($B3,Deelnemers!$A$2:$E$145,4,FALSE)</f>
        <v>GZD- Het Loze Vissertje Gent </v>
      </c>
      <c r="F3" s="13" t="str">
        <f>VLOOKUP($B3,Deelnemers!$A$2:$E$145,5,FALSE)</f>
        <v>senior</v>
      </c>
      <c r="G3" s="13" t="str">
        <f>VLOOKUP(LEFT(A3,3),Boten!$A$2:$B$26,2,FALSE)</f>
        <v>Zeeduivel</v>
      </c>
      <c r="H3" s="196" t="str">
        <f>VLOOKUP(LEFT(A3,3),Boten!$A$2:$B$26,1,FALSE)</f>
        <v>B01</v>
      </c>
    </row>
    <row r="4" spans="1:8" ht="12.75">
      <c r="A4" s="25" t="s">
        <v>19</v>
      </c>
      <c r="B4" s="99">
        <v>61</v>
      </c>
      <c r="C4" s="13" t="str">
        <f>VLOOKUP($B4,Deelnemers!$A$2:$E$145,2,FALSE)</f>
        <v>Van Aken John</v>
      </c>
      <c r="D4" s="42" t="str">
        <f>VLOOKUP($B4,Deelnemers!$A$2:$E$145,3,FALSE)</f>
        <v>T10</v>
      </c>
      <c r="E4" s="13" t="str">
        <f>VLOOKUP($B4,Deelnemers!$A$2:$E$145,4,FALSE)</f>
        <v>VTE Ekeren A</v>
      </c>
      <c r="F4" s="13" t="str">
        <f>VLOOKUP($B4,Deelnemers!$A$2:$E$145,5,FALSE)</f>
        <v>senior</v>
      </c>
      <c r="G4" s="13" t="str">
        <f>VLOOKUP(LEFT(A4,3),Boten!$A$2:$B$26,2,FALSE)</f>
        <v>Zeeduivel</v>
      </c>
      <c r="H4" s="196" t="str">
        <f>VLOOKUP(LEFT(A4,3),Boten!$A$2:$B$26,1,FALSE)</f>
        <v>B01</v>
      </c>
    </row>
    <row r="5" spans="1:8" ht="12.75">
      <c r="A5" s="25" t="s">
        <v>20</v>
      </c>
      <c r="B5" s="104">
        <v>58</v>
      </c>
      <c r="C5" s="13" t="str">
        <f>VLOOKUP($B5,Deelnemers!$A$2:$E$145,2,FALSE)</f>
        <v>Verkennis Theo</v>
      </c>
      <c r="D5" s="42">
        <f>VLOOKUP($B5,Deelnemers!$A$2:$E$145,3,FALSE)</f>
        <v>0</v>
      </c>
      <c r="E5" s="13" t="str">
        <f>VLOOKUP($B5,Deelnemers!$A$2:$E$145,4,FALSE)</f>
        <v>ZWB Brasschaat</v>
      </c>
      <c r="F5" s="13" t="str">
        <f>VLOOKUP($B5,Deelnemers!$A$2:$E$145,5,FALSE)</f>
        <v>senior</v>
      </c>
      <c r="G5" s="13" t="str">
        <f>VLOOKUP(LEFT(A5,3),Boten!$A$2:$B$26,2,FALSE)</f>
        <v>Zeeduivel</v>
      </c>
      <c r="H5" s="196" t="str">
        <f>VLOOKUP(LEFT(A5,3),Boten!$A$2:$B$26,1,FALSE)</f>
        <v>B01</v>
      </c>
    </row>
    <row r="6" spans="1:8" ht="12.75">
      <c r="A6" s="25" t="s">
        <v>21</v>
      </c>
      <c r="B6" s="99">
        <v>27</v>
      </c>
      <c r="C6" s="13" t="str">
        <f>VLOOKUP($B6,Deelnemers!$A$2:$E$145,2,FALSE)</f>
        <v>Hansen Jean-Pierre</v>
      </c>
      <c r="D6" s="42">
        <f>VLOOKUP($B6,Deelnemers!$A$2:$E$145,3,FALSE)</f>
        <v>0</v>
      </c>
      <c r="E6" s="13" t="str">
        <f>VLOOKUP($B6,Deelnemers!$A$2:$E$145,4,FALSE)</f>
        <v>Fed. Luxembourg</v>
      </c>
      <c r="F6" s="13" t="str">
        <f>VLOOKUP($B6,Deelnemers!$A$2:$E$145,5,FALSE)</f>
        <v>senior</v>
      </c>
      <c r="G6" s="13" t="str">
        <f>VLOOKUP(LEFT(A6,3),Boten!$A$2:$B$26,2,FALSE)</f>
        <v>Zeeduivel</v>
      </c>
      <c r="H6" s="196" t="str">
        <f>VLOOKUP(LEFT(A6,3),Boten!$A$2:$B$26,1,FALSE)</f>
        <v>B01</v>
      </c>
    </row>
    <row r="7" spans="1:8" ht="12.75">
      <c r="A7" s="25" t="s">
        <v>22</v>
      </c>
      <c r="B7" s="99">
        <v>7</v>
      </c>
      <c r="C7" s="13" t="str">
        <f>VLOOKUP($B7,Deelnemers!$A$2:$E$145,2,FALSE)</f>
        <v>Aspeslag Jan</v>
      </c>
      <c r="D7" s="42" t="str">
        <f>VLOOKUP($B7,Deelnemers!$A$2:$E$145,3,FALSE)</f>
        <v>T02</v>
      </c>
      <c r="E7" s="13" t="str">
        <f>VLOOKUP($B7,Deelnemers!$A$2:$E$145,4,FALSE)</f>
        <v>Tubertini België A</v>
      </c>
      <c r="F7" s="13" t="str">
        <f>VLOOKUP($B7,Deelnemers!$A$2:$E$145,5,FALSE)</f>
        <v>veteraan</v>
      </c>
      <c r="G7" s="13" t="str">
        <f>VLOOKUP(LEFT(A7,3),Boten!$A$2:$B$26,2,FALSE)</f>
        <v>Grappa</v>
      </c>
      <c r="H7" s="196" t="str">
        <f>VLOOKUP(LEFT(A7,3),Boten!$A$2:$B$26,1,FALSE)</f>
        <v>B02</v>
      </c>
    </row>
    <row r="8" spans="1:8" ht="12.75">
      <c r="A8" s="25" t="s">
        <v>23</v>
      </c>
      <c r="B8" s="104">
        <v>33</v>
      </c>
      <c r="C8" s="13" t="str">
        <f>VLOOKUP($B8,Deelnemers!$A$2:$E$145,2,FALSE)</f>
        <v>Jespers Sam</v>
      </c>
      <c r="D8" s="42" t="str">
        <f>VLOOKUP($B8,Deelnemers!$A$2:$E$145,3,FALSE)</f>
        <v>T06</v>
      </c>
      <c r="E8" s="13" t="str">
        <f>VLOOKUP($B8,Deelnemers!$A$2:$E$145,4,FALSE)</f>
        <v>Robbyfish B</v>
      </c>
      <c r="F8" s="13" t="str">
        <f>VLOOKUP($B8,Deelnemers!$A$2:$E$145,5,FALSE)</f>
        <v>senior</v>
      </c>
      <c r="G8" s="13" t="str">
        <f>VLOOKUP(LEFT(A8,3),Boten!$A$2:$B$26,2,FALSE)</f>
        <v>Grappa</v>
      </c>
      <c r="H8" s="196" t="str">
        <f>VLOOKUP(LEFT(A8,3),Boten!$A$2:$B$26,1,FALSE)</f>
        <v>B02</v>
      </c>
    </row>
    <row r="9" spans="1:8" ht="12.75">
      <c r="A9" s="25" t="s">
        <v>24</v>
      </c>
      <c r="B9" s="99">
        <v>41</v>
      </c>
      <c r="C9" s="13" t="str">
        <f>VLOOKUP($B9,Deelnemers!$A$2:$E$145,2,FALSE)</f>
        <v>Paelinck Andre</v>
      </c>
      <c r="D9" s="42" t="str">
        <f>VLOOKUP($B9,Deelnemers!$A$2:$E$145,3,FALSE)</f>
        <v>T07</v>
      </c>
      <c r="E9" s="13" t="str">
        <f>VLOOKUP($B9,Deelnemers!$A$2:$E$145,4,FALSE)</f>
        <v>Robbyfish C</v>
      </c>
      <c r="F9" s="13" t="str">
        <f>VLOOKUP($B9,Deelnemers!$A$2:$E$145,5,FALSE)</f>
        <v>veteraan</v>
      </c>
      <c r="G9" s="13" t="str">
        <f>VLOOKUP(LEFT(A9,3),Boten!$A$2:$B$26,2,FALSE)</f>
        <v>Grappa</v>
      </c>
      <c r="H9" s="196" t="str">
        <f>VLOOKUP(LEFT(A9,3),Boten!$A$2:$B$26,1,FALSE)</f>
        <v>B02</v>
      </c>
    </row>
    <row r="10" spans="1:8" ht="12.75">
      <c r="A10" s="25" t="s">
        <v>25</v>
      </c>
      <c r="B10" s="104">
        <v>21</v>
      </c>
      <c r="C10" s="13" t="str">
        <f>VLOOKUP($B10,Deelnemers!$A$2:$E$145,2,FALSE)</f>
        <v>Ongenae Didier</v>
      </c>
      <c r="D10" s="42" t="str">
        <f>VLOOKUP($B10,Deelnemers!$A$2:$E$145,3,FALSE)</f>
        <v>T04</v>
      </c>
      <c r="E10" s="13" t="str">
        <f>VLOOKUP($B10,Deelnemers!$A$2:$E$145,4,FALSE)</f>
        <v>GZD- Het Loze Vissertje Gent A</v>
      </c>
      <c r="F10" s="13" t="str">
        <f>VLOOKUP($B10,Deelnemers!$A$2:$E$145,5,FALSE)</f>
        <v>senior</v>
      </c>
      <c r="G10" s="13" t="str">
        <f>VLOOKUP(LEFT(A10,3),Boten!$A$2:$B$26,2,FALSE)</f>
        <v>Grappa</v>
      </c>
      <c r="H10" s="196" t="str">
        <f>VLOOKUP(LEFT(A10,3),Boten!$A$2:$B$26,1,FALSE)</f>
        <v>B02</v>
      </c>
    </row>
    <row r="11" spans="1:8" ht="12.75">
      <c r="A11" s="25" t="s">
        <v>26</v>
      </c>
      <c r="B11" s="99">
        <v>53</v>
      </c>
      <c r="C11" s="13" t="str">
        <f>VLOOKUP($B11,Deelnemers!$A$2:$E$145,2,FALSE)</f>
        <v>Havermans Leo</v>
      </c>
      <c r="D11" s="42" t="str">
        <f>VLOOKUP($B11,Deelnemers!$A$2:$E$145,3,FALSE)</f>
        <v>T09</v>
      </c>
      <c r="E11" s="13" t="str">
        <f>VLOOKUP($B11,Deelnemers!$A$2:$E$145,4,FALSE)</f>
        <v>SZHC Antwerpen</v>
      </c>
      <c r="F11" s="13" t="str">
        <f>VLOOKUP($B11,Deelnemers!$A$2:$E$145,5,FALSE)</f>
        <v>veteraan</v>
      </c>
      <c r="G11" s="13" t="str">
        <f>VLOOKUP(LEFT(A11,3),Boten!$A$2:$B$26,2,FALSE)</f>
        <v>Grappa</v>
      </c>
      <c r="H11" s="196" t="str">
        <f>VLOOKUP(LEFT(A11,3),Boten!$A$2:$B$26,1,FALSE)</f>
        <v>B02</v>
      </c>
    </row>
    <row r="12" spans="1:8" ht="12.75">
      <c r="A12" s="25" t="s">
        <v>47</v>
      </c>
      <c r="B12" s="104">
        <v>11</v>
      </c>
      <c r="C12" s="13" t="str">
        <f>VLOOKUP($B12,Deelnemers!$A$2:$E$145,2,FALSE)</f>
        <v>Vanderschaeghe Peter</v>
      </c>
      <c r="D12" s="42" t="str">
        <f>VLOOKUP($B12,Deelnemers!$A$2:$E$145,3,FALSE)</f>
        <v>T02</v>
      </c>
      <c r="E12" s="13" t="str">
        <f>VLOOKUP($B12,Deelnemers!$A$2:$E$145,4,FALSE)</f>
        <v>Tubertini België A</v>
      </c>
      <c r="F12" s="13" t="str">
        <f>VLOOKUP($B12,Deelnemers!$A$2:$E$145,5,FALSE)</f>
        <v>senior</v>
      </c>
      <c r="G12" s="13" t="str">
        <f>VLOOKUP(LEFT(A12,3),Boten!$A$2:$B$26,2,FALSE)</f>
        <v>Ronnick</v>
      </c>
      <c r="H12" s="196" t="str">
        <f>VLOOKUP(LEFT(A12,3),Boten!$A$2:$B$26,1,FALSE)</f>
        <v>B03</v>
      </c>
    </row>
    <row r="13" spans="1:8" ht="12.75">
      <c r="A13" s="25" t="s">
        <v>48</v>
      </c>
      <c r="B13" s="99">
        <v>28</v>
      </c>
      <c r="C13" s="13" t="str">
        <f>VLOOKUP($B13,Deelnemers!$A$2:$E$145,2,FALSE)</f>
        <v>Groenendaels Tom</v>
      </c>
      <c r="D13" s="42" t="str">
        <f>VLOOKUP($B13,Deelnemers!$A$2:$E$145,3,FALSE)</f>
        <v>T05</v>
      </c>
      <c r="E13" s="13" t="str">
        <f>VLOOKUP($B13,Deelnemers!$A$2:$E$145,4,FALSE)</f>
        <v>Robbyfish A</v>
      </c>
      <c r="F13" s="13" t="str">
        <f>VLOOKUP($B13,Deelnemers!$A$2:$E$145,5,FALSE)</f>
        <v>senior</v>
      </c>
      <c r="G13" s="13" t="str">
        <f>VLOOKUP(LEFT(A13,3),Boten!$A$2:$B$26,2,FALSE)</f>
        <v>Ronnick</v>
      </c>
      <c r="H13" s="196" t="str">
        <f>VLOOKUP(LEFT(A13,3),Boten!$A$2:$B$26,1,FALSE)</f>
        <v>B03</v>
      </c>
    </row>
    <row r="14" spans="1:8" ht="12.75">
      <c r="A14" s="25" t="s">
        <v>49</v>
      </c>
      <c r="B14" s="99">
        <v>1</v>
      </c>
      <c r="C14" s="13" t="str">
        <f>VLOOKUP($B14,Deelnemers!$A$2:$E$145,2,FALSE)</f>
        <v>Cleymans Ronny</v>
      </c>
      <c r="D14" s="42" t="str">
        <f>VLOOKUP($B14,Deelnemers!$A$2:$E$145,3,FALSE)</f>
        <v>T01</v>
      </c>
      <c r="E14" s="13" t="str">
        <f>VLOOKUP($B14,Deelnemers!$A$2:$E$145,4,FALSE)</f>
        <v>EZV Zemst A</v>
      </c>
      <c r="F14" s="13" t="str">
        <f>VLOOKUP($B14,Deelnemers!$A$2:$E$145,5,FALSE)</f>
        <v>senior</v>
      </c>
      <c r="G14" s="13" t="str">
        <f>VLOOKUP(LEFT(A14,3),Boten!$A$2:$B$26,2,FALSE)</f>
        <v>Ronnick</v>
      </c>
      <c r="H14" s="196" t="str">
        <f>VLOOKUP(LEFT(A14,3),Boten!$A$2:$B$26,1,FALSE)</f>
        <v>B03</v>
      </c>
    </row>
    <row r="15" spans="1:8" ht="12.75">
      <c r="A15" s="25" t="s">
        <v>50</v>
      </c>
      <c r="B15" s="99">
        <v>54</v>
      </c>
      <c r="C15" s="13" t="str">
        <f>VLOOKUP($B15,Deelnemers!$A$2:$E$145,2,FALSE)</f>
        <v>Abbeloos Eugène</v>
      </c>
      <c r="D15" s="42" t="str">
        <f>VLOOKUP($B15,Deelnemers!$A$2:$E$145,3,FALSE)</f>
        <v>T09</v>
      </c>
      <c r="E15" s="13" t="str">
        <f>VLOOKUP($B15,Deelnemers!$A$2:$E$145,4,FALSE)</f>
        <v>SZHC Antwerpen</v>
      </c>
      <c r="F15" s="13" t="str">
        <f>VLOOKUP($B15,Deelnemers!$A$2:$E$145,5,FALSE)</f>
        <v>senior</v>
      </c>
      <c r="G15" s="13" t="str">
        <f>VLOOKUP(LEFT(A15,3),Boten!$A$2:$B$26,2,FALSE)</f>
        <v>Ronnick</v>
      </c>
      <c r="H15" s="196" t="str">
        <f>VLOOKUP(LEFT(A15,3),Boten!$A$2:$B$26,1,FALSE)</f>
        <v>B03</v>
      </c>
    </row>
    <row r="16" spans="1:8" ht="12.75">
      <c r="A16" s="25" t="s">
        <v>51</v>
      </c>
      <c r="B16" s="104">
        <v>64</v>
      </c>
      <c r="C16" s="13" t="str">
        <f>VLOOKUP($B16,Deelnemers!$A$2:$E$145,2,FALSE)</f>
        <v>Hermans Amber</v>
      </c>
      <c r="D16" s="42" t="str">
        <f>VLOOKUP($B16,Deelnemers!$A$2:$E$145,3,FALSE)</f>
        <v>T10</v>
      </c>
      <c r="E16" s="13" t="str">
        <f>VLOOKUP($B16,Deelnemers!$A$2:$E$145,4,FALSE)</f>
        <v>VTE Ekeren A</v>
      </c>
      <c r="F16" s="13" t="str">
        <f>VLOOKUP($B16,Deelnemers!$A$2:$E$145,5,FALSE)</f>
        <v>dame</v>
      </c>
      <c r="G16" s="13" t="str">
        <f>VLOOKUP(LEFT(A16,3),Boten!$A$2:$B$26,2,FALSE)</f>
        <v>Ronnick</v>
      </c>
      <c r="H16" s="196" t="str">
        <f>VLOOKUP(LEFT(A16,3),Boten!$A$2:$B$26,1,FALSE)</f>
        <v>B03</v>
      </c>
    </row>
    <row r="17" spans="1:8" ht="12.75">
      <c r="A17" s="25" t="s">
        <v>52</v>
      </c>
      <c r="B17" s="99">
        <v>32</v>
      </c>
      <c r="C17" s="13" t="str">
        <f>VLOOKUP($B17,Deelnemers!$A$2:$E$145,2,FALSE)</f>
        <v>Florus Robby</v>
      </c>
      <c r="D17" s="42" t="str">
        <f>VLOOKUP($B17,Deelnemers!$A$2:$E$145,3,FALSE)</f>
        <v>T05</v>
      </c>
      <c r="E17" s="13" t="str">
        <f>VLOOKUP($B17,Deelnemers!$A$2:$E$145,4,FALSE)</f>
        <v>Robbyfish A</v>
      </c>
      <c r="F17" s="13" t="str">
        <f>VLOOKUP($B17,Deelnemers!$A$2:$E$145,5,FALSE)</f>
        <v>senior</v>
      </c>
      <c r="G17" s="13" t="str">
        <f>VLOOKUP(LEFT(A17,3),Boten!$A$2:$B$26,2,FALSE)</f>
        <v>Bon Vivant</v>
      </c>
      <c r="H17" s="196" t="str">
        <f>VLOOKUP(LEFT(A17,3),Boten!$A$2:$B$26,1,FALSE)</f>
        <v>B04</v>
      </c>
    </row>
    <row r="18" spans="1:8" ht="12.75">
      <c r="A18" s="25" t="s">
        <v>53</v>
      </c>
      <c r="B18" s="99">
        <v>37</v>
      </c>
      <c r="C18" s="13" t="str">
        <f>VLOOKUP($B18,Deelnemers!$A$2:$E$145,2,FALSE)</f>
        <v>Machiels Bert</v>
      </c>
      <c r="D18" s="42" t="str">
        <f>VLOOKUP($B18,Deelnemers!$A$2:$E$145,3,FALSE)</f>
        <v>T06</v>
      </c>
      <c r="E18" s="13" t="str">
        <f>VLOOKUP($B18,Deelnemers!$A$2:$E$145,4,FALSE)</f>
        <v>Robbyfish B</v>
      </c>
      <c r="F18" s="13" t="str">
        <f>VLOOKUP($B18,Deelnemers!$A$2:$E$145,5,FALSE)</f>
        <v>senior</v>
      </c>
      <c r="G18" s="13" t="str">
        <f>VLOOKUP(LEFT(A18,3),Boten!$A$2:$B$26,2,FALSE)</f>
        <v>Bon Vivant</v>
      </c>
      <c r="H18" s="196" t="str">
        <f>VLOOKUP(LEFT(A18,3),Boten!$A$2:$B$26,1,FALSE)</f>
        <v>B04</v>
      </c>
    </row>
    <row r="19" spans="1:8" ht="12.75">
      <c r="A19" s="25" t="s">
        <v>54</v>
      </c>
      <c r="B19" s="99">
        <v>26</v>
      </c>
      <c r="C19" s="13" t="str">
        <f>VLOOKUP($B19,Deelnemers!$A$2:$E$145,2,FALSE)</f>
        <v>Knuyt Erik</v>
      </c>
      <c r="D19" s="42" t="str">
        <f>VLOOKUP($B19,Deelnemers!$A$2:$E$145,3,FALSE)</f>
        <v>T04</v>
      </c>
      <c r="E19" s="13" t="str">
        <f>VLOOKUP($B19,Deelnemers!$A$2:$E$145,4,FALSE)</f>
        <v>GZD- Het Loze Vissertje Gent </v>
      </c>
      <c r="F19" s="13" t="str">
        <f>VLOOKUP($B19,Deelnemers!$A$2:$E$145,5,FALSE)</f>
        <v>senior</v>
      </c>
      <c r="G19" s="13" t="str">
        <f>VLOOKUP(LEFT(A19,3),Boten!$A$2:$B$26,2,FALSE)</f>
        <v>Bon Vivant</v>
      </c>
      <c r="H19" s="196" t="str">
        <f>VLOOKUP(LEFT(A19,3),Boten!$A$2:$B$26,1,FALSE)</f>
        <v>B04</v>
      </c>
    </row>
    <row r="20" spans="1:8" ht="12.75">
      <c r="A20" s="25" t="s">
        <v>55</v>
      </c>
      <c r="B20" s="99">
        <v>4</v>
      </c>
      <c r="C20" s="13" t="str">
        <f>VLOOKUP($B20,Deelnemers!$A$2:$E$145,2,FALSE)</f>
        <v>Zuidhof Sjaak</v>
      </c>
      <c r="D20" s="42" t="str">
        <f>VLOOKUP($B20,Deelnemers!$A$2:$E$145,3,FALSE)</f>
        <v>T01</v>
      </c>
      <c r="E20" s="13" t="str">
        <f>VLOOKUP($B20,Deelnemers!$A$2:$E$145,4,FALSE)</f>
        <v>EZV Zemst A</v>
      </c>
      <c r="F20" s="13" t="str">
        <f>VLOOKUP($B20,Deelnemers!$A$2:$E$145,5,FALSE)</f>
        <v>veteraan</v>
      </c>
      <c r="G20" s="13" t="str">
        <f>VLOOKUP(LEFT(A20,3),Boten!$A$2:$B$26,2,FALSE)</f>
        <v>Bon Vivant</v>
      </c>
      <c r="H20" s="196" t="str">
        <f>VLOOKUP(LEFT(A20,3),Boten!$A$2:$B$26,1,FALSE)</f>
        <v>B04</v>
      </c>
    </row>
    <row r="21" spans="1:8" ht="12.75">
      <c r="A21" s="25" t="s">
        <v>56</v>
      </c>
      <c r="B21" s="99">
        <v>56</v>
      </c>
      <c r="C21" s="13" t="str">
        <f>VLOOKUP($B21,Deelnemers!$A$2:$E$145,2,FALSE)</f>
        <v>Franken Wil</v>
      </c>
      <c r="D21" s="42" t="str">
        <f>VLOOKUP($B21,Deelnemers!$A$2:$E$145,3,FALSE)</f>
        <v>T09</v>
      </c>
      <c r="E21" s="13" t="str">
        <f>VLOOKUP($B21,Deelnemers!$A$2:$E$145,4,FALSE)</f>
        <v>SZHC Antwerpen</v>
      </c>
      <c r="F21" s="13" t="str">
        <f>VLOOKUP($B21,Deelnemers!$A$2:$E$145,5,FALSE)</f>
        <v>veteraan</v>
      </c>
      <c r="G21" s="13" t="str">
        <f>VLOOKUP(LEFT(A21,3),Boten!$A$2:$B$26,2,FALSE)</f>
        <v>Bon Vivant</v>
      </c>
      <c r="H21" s="196" t="str">
        <f>VLOOKUP(LEFT(A21,3),Boten!$A$2:$B$26,1,FALSE)</f>
        <v>B04</v>
      </c>
    </row>
    <row r="22" spans="1:8" ht="12.75">
      <c r="A22" s="25" t="s">
        <v>57</v>
      </c>
      <c r="B22" s="104">
        <v>38</v>
      </c>
      <c r="C22" s="13" t="str">
        <f>VLOOKUP($B22,Deelnemers!$A$2:$E$145,2,FALSE)</f>
        <v>D'hondt Dirk</v>
      </c>
      <c r="D22" s="42" t="str">
        <f>VLOOKUP($B22,Deelnemers!$A$2:$E$145,3,FALSE)</f>
        <v>T07</v>
      </c>
      <c r="E22" s="13" t="str">
        <f>VLOOKUP($B22,Deelnemers!$A$2:$E$145,4,FALSE)</f>
        <v>Robbyfish C</v>
      </c>
      <c r="F22" s="13" t="str">
        <f>VLOOKUP($B22,Deelnemers!$A$2:$E$145,5,FALSE)</f>
        <v>senior</v>
      </c>
      <c r="G22" s="13" t="str">
        <f>VLOOKUP(LEFT(A22,3),Boten!$A$2:$B$26,2,FALSE)</f>
        <v>Queen</v>
      </c>
      <c r="H22" s="196" t="str">
        <f>VLOOKUP(LEFT(A22,3),Boten!$A$2:$B$26,1,FALSE)</f>
        <v>B05</v>
      </c>
    </row>
    <row r="23" spans="1:8" ht="12.75">
      <c r="A23" s="25" t="s">
        <v>58</v>
      </c>
      <c r="B23" s="104">
        <v>23</v>
      </c>
      <c r="C23" s="13" t="str">
        <f>VLOOKUP($B23,Deelnemers!$A$2:$E$145,2,FALSE)</f>
        <v>Van Hoorde Gino</v>
      </c>
      <c r="D23" s="42" t="str">
        <f>VLOOKUP($B23,Deelnemers!$A$2:$E$145,3,FALSE)</f>
        <v>T04</v>
      </c>
      <c r="E23" s="13" t="str">
        <f>VLOOKUP($B23,Deelnemers!$A$2:$E$145,4,FALSE)</f>
        <v>GZD- Het Loze Vissertje Gent A</v>
      </c>
      <c r="F23" s="13" t="str">
        <f>VLOOKUP($B23,Deelnemers!$A$2:$E$145,5,FALSE)</f>
        <v>senior</v>
      </c>
      <c r="G23" s="13" t="str">
        <f>VLOOKUP(LEFT(A23,3),Boten!$A$2:$B$26,2,FALSE)</f>
        <v>Queen</v>
      </c>
      <c r="H23" s="196" t="str">
        <f>VLOOKUP(LEFT(A23,3),Boten!$A$2:$B$26,1,FALSE)</f>
        <v>B05</v>
      </c>
    </row>
    <row r="24" spans="1:8" ht="12.75">
      <c r="A24" s="25" t="s">
        <v>59</v>
      </c>
      <c r="B24" s="104">
        <v>6</v>
      </c>
      <c r="C24" s="13" t="str">
        <f>VLOOKUP($B24,Deelnemers!$A$2:$E$145,2,FALSE)</f>
        <v>Thybaert Freddy</v>
      </c>
      <c r="D24" s="42">
        <f>VLOOKUP($B24,Deelnemers!$A$2:$E$145,3,FALSE)</f>
        <v>0</v>
      </c>
      <c r="E24" s="13" t="str">
        <f>VLOOKUP($B24,Deelnemers!$A$2:$E$145,4,FALSE)</f>
        <v>EZV Zemst </v>
      </c>
      <c r="F24" s="13" t="str">
        <f>VLOOKUP($B24,Deelnemers!$A$2:$E$145,5,FALSE)</f>
        <v>veteraan</v>
      </c>
      <c r="G24" s="13" t="str">
        <f>VLOOKUP(LEFT(A24,3),Boten!$A$2:$B$26,2,FALSE)</f>
        <v>Queen</v>
      </c>
      <c r="H24" s="196" t="str">
        <f>VLOOKUP(LEFT(A24,3),Boten!$A$2:$B$26,1,FALSE)</f>
        <v>B05</v>
      </c>
    </row>
    <row r="25" spans="1:8" ht="12.75">
      <c r="A25" s="25" t="s">
        <v>60</v>
      </c>
      <c r="B25" s="104">
        <v>57</v>
      </c>
      <c r="C25" s="13" t="str">
        <f>VLOOKUP($B25,Deelnemers!$A$2:$E$145,2,FALSE)</f>
        <v>Jungers Henri</v>
      </c>
      <c r="D25" s="42" t="str">
        <f>VLOOKUP($B25,Deelnemers!$A$2:$E$145,3,FALSE)</f>
        <v>T09</v>
      </c>
      <c r="E25" s="13" t="str">
        <f>VLOOKUP($B25,Deelnemers!$A$2:$E$145,4,FALSE)</f>
        <v>SZHC Antwerpen</v>
      </c>
      <c r="F25" s="13" t="str">
        <f>VLOOKUP($B25,Deelnemers!$A$2:$E$145,5,FALSE)</f>
        <v>senior</v>
      </c>
      <c r="G25" s="13" t="str">
        <f>VLOOKUP(LEFT(A25,3),Boten!$A$2:$B$26,2,FALSE)</f>
        <v>Queen</v>
      </c>
      <c r="H25" s="196" t="str">
        <f>VLOOKUP(LEFT(A25,3),Boten!$A$2:$B$26,1,FALSE)</f>
        <v>B05</v>
      </c>
    </row>
    <row r="26" spans="1:8" ht="12.75">
      <c r="A26" s="25" t="s">
        <v>61</v>
      </c>
      <c r="B26" s="104">
        <v>62</v>
      </c>
      <c r="C26" s="13" t="str">
        <f>VLOOKUP($B26,Deelnemers!$A$2:$E$145,2,FALSE)</f>
        <v>Van De Vijver Kevin</v>
      </c>
      <c r="D26" s="42" t="str">
        <f>VLOOKUP($B26,Deelnemers!$A$2:$E$145,3,FALSE)</f>
        <v>T10</v>
      </c>
      <c r="E26" s="13" t="str">
        <f>VLOOKUP($B26,Deelnemers!$A$2:$E$145,4,FALSE)</f>
        <v>VTE Ekeren A</v>
      </c>
      <c r="F26" s="13" t="str">
        <f>VLOOKUP($B26,Deelnemers!$A$2:$E$145,5,FALSE)</f>
        <v>senior</v>
      </c>
      <c r="G26" s="13" t="str">
        <f>VLOOKUP(LEFT(A26,3),Boten!$A$2:$B$26,2,FALSE)</f>
        <v>Queen</v>
      </c>
      <c r="H26" s="196" t="str">
        <f>VLOOKUP(LEFT(A26,3),Boten!$A$2:$B$26,1,FALSE)</f>
        <v>B05</v>
      </c>
    </row>
    <row r="27" spans="1:8" ht="12.75">
      <c r="A27" s="25" t="s">
        <v>62</v>
      </c>
      <c r="B27" s="104">
        <v>40</v>
      </c>
      <c r="C27" s="13" t="str">
        <f>VLOOKUP($B27,Deelnemers!$A$2:$E$145,2,FALSE)</f>
        <v>D'Hert Beni</v>
      </c>
      <c r="D27" s="42" t="str">
        <f>VLOOKUP($B27,Deelnemers!$A$2:$E$145,3,FALSE)</f>
        <v>T07</v>
      </c>
      <c r="E27" s="13" t="str">
        <f>VLOOKUP($B27,Deelnemers!$A$2:$E$145,4,FALSE)</f>
        <v>Robbyfish C</v>
      </c>
      <c r="F27" s="13" t="str">
        <f>VLOOKUP($B27,Deelnemers!$A$2:$E$145,5,FALSE)</f>
        <v>veteraan</v>
      </c>
      <c r="G27" s="13" t="str">
        <f>VLOOKUP(LEFT(A27,3),Boten!$A$2:$B$26,2,FALSE)</f>
        <v>Lysa</v>
      </c>
      <c r="H27" s="196" t="str">
        <f>VLOOKUP(LEFT(A27,3),Boten!$A$2:$B$26,1,FALSE)</f>
        <v>B06</v>
      </c>
    </row>
    <row r="28" spans="1:8" ht="12.75">
      <c r="A28" s="25" t="s">
        <v>63</v>
      </c>
      <c r="B28" s="104">
        <v>24</v>
      </c>
      <c r="C28" s="13" t="str">
        <f>VLOOKUP($B28,Deelnemers!$A$2:$E$145,2,FALSE)</f>
        <v>Rosseel Kurt</v>
      </c>
      <c r="D28" s="42">
        <f>VLOOKUP($B28,Deelnemers!$A$2:$E$145,3,FALSE)</f>
        <v>0</v>
      </c>
      <c r="E28" s="13" t="str">
        <f>VLOOKUP($B28,Deelnemers!$A$2:$E$145,4,FALSE)</f>
        <v>GZD- Het Loze Vissertje Gent </v>
      </c>
      <c r="F28" s="13" t="str">
        <f>VLOOKUP($B28,Deelnemers!$A$2:$E$145,5,FALSE)</f>
        <v>veteraan</v>
      </c>
      <c r="G28" s="13" t="str">
        <f>VLOOKUP(LEFT(A28,3),Boten!$A$2:$B$26,2,FALSE)</f>
        <v>Lysa</v>
      </c>
      <c r="H28" s="196" t="str">
        <f>VLOOKUP(LEFT(A28,3),Boten!$A$2:$B$26,1,FALSE)</f>
        <v>B06</v>
      </c>
    </row>
    <row r="29" spans="1:8" ht="12.75">
      <c r="A29" s="25" t="s">
        <v>64</v>
      </c>
      <c r="B29" s="104">
        <v>10</v>
      </c>
      <c r="C29" s="13" t="str">
        <f>VLOOKUP($B29,Deelnemers!$A$2:$E$145,2,FALSE)</f>
        <v>Ruys Stefan</v>
      </c>
      <c r="D29" s="42" t="str">
        <f>VLOOKUP($B29,Deelnemers!$A$2:$E$145,3,FALSE)</f>
        <v>T02</v>
      </c>
      <c r="E29" s="13" t="str">
        <f>VLOOKUP($B29,Deelnemers!$A$2:$E$145,4,FALSE)</f>
        <v>Tubertini België A</v>
      </c>
      <c r="F29" s="13" t="str">
        <f>VLOOKUP($B29,Deelnemers!$A$2:$E$145,5,FALSE)</f>
        <v>veteraan</v>
      </c>
      <c r="G29" s="13" t="str">
        <f>VLOOKUP(LEFT(A29,3),Boten!$A$2:$B$26,2,FALSE)</f>
        <v>Lysa</v>
      </c>
      <c r="H29" s="196" t="str">
        <f>VLOOKUP(LEFT(A29,3),Boten!$A$2:$B$26,1,FALSE)</f>
        <v>B06</v>
      </c>
    </row>
    <row r="30" spans="1:8" ht="12.75">
      <c r="A30" s="25" t="s">
        <v>65</v>
      </c>
      <c r="B30" s="104">
        <v>55</v>
      </c>
      <c r="C30" s="13" t="str">
        <f>VLOOKUP($B30,Deelnemers!$A$2:$E$145,2,FALSE)</f>
        <v>Benoey Pierre</v>
      </c>
      <c r="D30" s="42" t="str">
        <f>VLOOKUP($B30,Deelnemers!$A$2:$E$145,3,FALSE)</f>
        <v>T09</v>
      </c>
      <c r="E30" s="13" t="str">
        <f>VLOOKUP($B30,Deelnemers!$A$2:$E$145,4,FALSE)</f>
        <v>SZHC Antwerpen</v>
      </c>
      <c r="F30" s="13" t="str">
        <f>VLOOKUP($B30,Deelnemers!$A$2:$E$145,5,FALSE)</f>
        <v>veteraan</v>
      </c>
      <c r="G30" s="13" t="str">
        <f>VLOOKUP(LEFT(A30,3),Boten!$A$2:$B$26,2,FALSE)</f>
        <v>Lysa</v>
      </c>
      <c r="H30" s="196" t="str">
        <f>VLOOKUP(LEFT(A30,3),Boten!$A$2:$B$26,1,FALSE)</f>
        <v>B06</v>
      </c>
    </row>
    <row r="31" spans="1:8" ht="12.75">
      <c r="A31" s="25" t="s">
        <v>67</v>
      </c>
      <c r="B31" s="104">
        <v>39</v>
      </c>
      <c r="C31" s="13" t="str">
        <f>VLOOKUP($B31,Deelnemers!$A$2:$E$145,2,FALSE)</f>
        <v>Bleys Geert</v>
      </c>
      <c r="D31" s="42" t="str">
        <f>VLOOKUP($B31,Deelnemers!$A$2:$E$145,3,FALSE)</f>
        <v>T07</v>
      </c>
      <c r="E31" s="13" t="str">
        <f>VLOOKUP($B31,Deelnemers!$A$2:$E$145,4,FALSE)</f>
        <v>Robbyfish C</v>
      </c>
      <c r="F31" s="13" t="str">
        <f>VLOOKUP($B31,Deelnemers!$A$2:$E$145,5,FALSE)</f>
        <v>senior</v>
      </c>
      <c r="G31" s="13" t="str">
        <f>VLOOKUP(LEFT(A31,3),Boten!$A$2:$B$26,2,FALSE)</f>
        <v>Asterix</v>
      </c>
      <c r="H31" s="196" t="str">
        <f>VLOOKUP(LEFT(A31,3),Boten!$A$2:$B$26,1,FALSE)</f>
        <v>B07</v>
      </c>
    </row>
    <row r="32" spans="1:8" ht="12.75">
      <c r="A32" s="25" t="s">
        <v>68</v>
      </c>
      <c r="B32" s="104">
        <v>29</v>
      </c>
      <c r="C32" s="13" t="str">
        <f>VLOOKUP($B32,Deelnemers!$A$2:$E$145,2,FALSE)</f>
        <v>Cole Bram</v>
      </c>
      <c r="D32" s="42" t="str">
        <f>VLOOKUP($B32,Deelnemers!$A$2:$E$145,3,FALSE)</f>
        <v>T05</v>
      </c>
      <c r="E32" s="13" t="str">
        <f>VLOOKUP($B32,Deelnemers!$A$2:$E$145,4,FALSE)</f>
        <v>Robbyfish A</v>
      </c>
      <c r="F32" s="13" t="str">
        <f>VLOOKUP($B32,Deelnemers!$A$2:$E$145,5,FALSE)</f>
        <v>senior</v>
      </c>
      <c r="G32" s="13" t="str">
        <f>VLOOKUP(LEFT(A32,3),Boten!$A$2:$B$26,2,FALSE)</f>
        <v>Asterix</v>
      </c>
      <c r="H32" s="196" t="str">
        <f>VLOOKUP(LEFT(A32,3),Boten!$A$2:$B$26,1,FALSE)</f>
        <v>B07</v>
      </c>
    </row>
    <row r="33" spans="1:8" ht="12.75">
      <c r="A33" s="25" t="s">
        <v>69</v>
      </c>
      <c r="B33" s="104">
        <v>3</v>
      </c>
      <c r="C33" s="13" t="str">
        <f>VLOOKUP($B33,Deelnemers!$A$2:$E$145,2,FALSE)</f>
        <v>Van Gastel Harry</v>
      </c>
      <c r="D33" s="42" t="str">
        <f>VLOOKUP($B33,Deelnemers!$A$2:$E$145,3,FALSE)</f>
        <v>T01</v>
      </c>
      <c r="E33" s="13" t="str">
        <f>VLOOKUP($B33,Deelnemers!$A$2:$E$145,4,FALSE)</f>
        <v>EZV Zemst A</v>
      </c>
      <c r="F33" s="13" t="str">
        <f>VLOOKUP($B33,Deelnemers!$A$2:$E$145,5,FALSE)</f>
        <v>veteraan</v>
      </c>
      <c r="G33" s="13" t="str">
        <f>VLOOKUP(LEFT(A33,3),Boten!$A$2:$B$26,2,FALSE)</f>
        <v>Asterix</v>
      </c>
      <c r="H33" s="196" t="str">
        <f>VLOOKUP(LEFT(A33,3),Boten!$A$2:$B$26,1,FALSE)</f>
        <v>B07</v>
      </c>
    </row>
    <row r="34" spans="1:8" ht="12.75">
      <c r="A34" s="25" t="s">
        <v>70</v>
      </c>
      <c r="B34" s="237">
        <v>52</v>
      </c>
      <c r="C34" s="13" t="str">
        <f>VLOOKUP($B34,Deelnemers!$A$2:$E$145,2,FALSE)</f>
        <v>van Dorst John</v>
      </c>
      <c r="D34" s="42">
        <f>VLOOKUP($B34,Deelnemers!$A$2:$E$145,3,FALSE)</f>
        <v>0</v>
      </c>
      <c r="E34" s="13" t="str">
        <f>VLOOKUP($B34,Deelnemers!$A$2:$E$145,4,FALSE)</f>
        <v>SZHC Antwerpen</v>
      </c>
      <c r="F34" s="13" t="str">
        <f>VLOOKUP($B34,Deelnemers!$A$2:$E$145,5,FALSE)</f>
        <v>veteraan</v>
      </c>
      <c r="G34" s="13" t="str">
        <f>VLOOKUP(LEFT(A34,3),Boten!$A$2:$B$26,2,FALSE)</f>
        <v>Asterix</v>
      </c>
      <c r="H34" s="196" t="str">
        <f>VLOOKUP(LEFT(A34,3),Boten!$A$2:$B$26,1,FALSE)</f>
        <v>B07</v>
      </c>
    </row>
    <row r="35" spans="1:8" ht="12.75">
      <c r="A35" s="25" t="s">
        <v>71</v>
      </c>
      <c r="B35" s="104">
        <v>65</v>
      </c>
      <c r="C35" s="13" t="str">
        <f>VLOOKUP($B35,Deelnemers!$A$2:$E$145,2,FALSE)</f>
        <v>Joosten Peter</v>
      </c>
      <c r="D35" s="42">
        <f>VLOOKUP($B35,Deelnemers!$A$2:$E$145,3,FALSE)</f>
        <v>0</v>
      </c>
      <c r="E35" s="13" t="str">
        <f>VLOOKUP($B35,Deelnemers!$A$2:$E$145,4,FALSE)</f>
        <v>VTE Ekeren </v>
      </c>
      <c r="F35" s="13" t="str">
        <f>VLOOKUP($B35,Deelnemers!$A$2:$E$145,5,FALSE)</f>
        <v>senior</v>
      </c>
      <c r="G35" s="13" t="str">
        <f>VLOOKUP(LEFT(A35,3),Boten!$A$2:$B$26,2,FALSE)</f>
        <v>Asterix</v>
      </c>
      <c r="H35" s="196" t="str">
        <f>VLOOKUP(LEFT(A35,3),Boten!$A$2:$B$26,1,FALSE)</f>
        <v>B07</v>
      </c>
    </row>
    <row r="36" spans="1:8" ht="12.75">
      <c r="A36" s="25" t="s">
        <v>72</v>
      </c>
      <c r="B36" s="104">
        <v>30</v>
      </c>
      <c r="C36" s="13" t="str">
        <f>VLOOKUP($B36,Deelnemers!$A$2:$E$145,2,FALSE)</f>
        <v>Devijnck Brian</v>
      </c>
      <c r="D36" s="42" t="str">
        <f>VLOOKUP($B36,Deelnemers!$A$2:$E$145,3,FALSE)</f>
        <v>T05</v>
      </c>
      <c r="E36" s="13" t="str">
        <f>VLOOKUP($B36,Deelnemers!$A$2:$E$145,4,FALSE)</f>
        <v>Robbyfish A</v>
      </c>
      <c r="F36" s="13" t="str">
        <f>VLOOKUP($B36,Deelnemers!$A$2:$E$145,5,FALSE)</f>
        <v>senior</v>
      </c>
      <c r="G36" s="13" t="str">
        <f>VLOOKUP(LEFT(A36,3),Boten!$A$2:$B$26,2,FALSE)</f>
        <v>Eenhoorn</v>
      </c>
      <c r="H36" s="196" t="str">
        <f>VLOOKUP(LEFT(A36,3),Boten!$A$2:$B$26,1,FALSE)</f>
        <v>B08</v>
      </c>
    </row>
    <row r="37" spans="1:8" ht="12.75">
      <c r="A37" s="25" t="s">
        <v>73</v>
      </c>
      <c r="B37" s="237">
        <v>20</v>
      </c>
      <c r="C37" s="13" t="str">
        <f>VLOOKUP($B37,Deelnemers!$A$2:$E$145,2,FALSE)</f>
        <v>de Vrieze Jens</v>
      </c>
      <c r="D37" s="42">
        <f>VLOOKUP($B37,Deelnemers!$A$2:$E$145,3,FALSE)</f>
        <v>0</v>
      </c>
      <c r="E37" s="13" t="str">
        <f>VLOOKUP($B37,Deelnemers!$A$2:$E$145,4,FALSE)</f>
        <v>GZD- Het Loze Vissertje Gent A</v>
      </c>
      <c r="F37" s="13" t="str">
        <f>VLOOKUP($B37,Deelnemers!$A$2:$E$145,5,FALSE)</f>
        <v>senior</v>
      </c>
      <c r="G37" s="13" t="str">
        <f>VLOOKUP(LEFT(A37,3),Boten!$A$2:$B$26,2,FALSE)</f>
        <v>Eenhoorn</v>
      </c>
      <c r="H37" s="196" t="str">
        <f>VLOOKUP(LEFT(A37,3),Boten!$A$2:$B$26,1,FALSE)</f>
        <v>B08</v>
      </c>
    </row>
    <row r="38" spans="1:8" ht="12.75">
      <c r="A38" s="25" t="s">
        <v>74</v>
      </c>
      <c r="B38" s="104">
        <v>12</v>
      </c>
      <c r="C38" s="13" t="str">
        <f>VLOOKUP($B38,Deelnemers!$A$2:$E$145,2,FALSE)</f>
        <v>Claus Geert</v>
      </c>
      <c r="D38" s="42">
        <f>VLOOKUP($B38,Deelnemers!$A$2:$E$145,3,FALSE)</f>
        <v>0</v>
      </c>
      <c r="E38" s="13" t="str">
        <f>VLOOKUP($B38,Deelnemers!$A$2:$E$145,4,FALSE)</f>
        <v>Tubertini België </v>
      </c>
      <c r="F38" s="13" t="str">
        <f>VLOOKUP($B38,Deelnemers!$A$2:$E$145,5,FALSE)</f>
        <v>senior</v>
      </c>
      <c r="G38" s="13" t="str">
        <f>VLOOKUP(LEFT(A38,3),Boten!$A$2:$B$26,2,FALSE)</f>
        <v>Eenhoorn</v>
      </c>
      <c r="H38" s="196" t="str">
        <f>VLOOKUP(LEFT(A38,3),Boten!$A$2:$B$26,1,FALSE)</f>
        <v>B08</v>
      </c>
    </row>
    <row r="39" spans="1:8" ht="12.75">
      <c r="A39" s="25" t="s">
        <v>75</v>
      </c>
      <c r="B39" s="104">
        <v>2</v>
      </c>
      <c r="C39" s="13" t="str">
        <f>VLOOKUP($B39,Deelnemers!$A$2:$E$145,2,FALSE)</f>
        <v>Fokke Lennart</v>
      </c>
      <c r="D39" s="42" t="str">
        <f>VLOOKUP($B39,Deelnemers!$A$2:$E$145,3,FALSE)</f>
        <v>T01</v>
      </c>
      <c r="E39" s="13" t="str">
        <f>VLOOKUP($B39,Deelnemers!$A$2:$E$145,4,FALSE)</f>
        <v>EZV Zemst A</v>
      </c>
      <c r="F39" s="13" t="str">
        <f>VLOOKUP($B39,Deelnemers!$A$2:$E$145,5,FALSE)</f>
        <v>senior</v>
      </c>
      <c r="G39" s="13" t="str">
        <f>VLOOKUP(LEFT(A39,3),Boten!$A$2:$B$26,2,FALSE)</f>
        <v>Eenhoorn</v>
      </c>
      <c r="H39" s="196" t="str">
        <f>VLOOKUP(LEFT(A39,3),Boten!$A$2:$B$26,1,FALSE)</f>
        <v>B08</v>
      </c>
    </row>
    <row r="40" spans="1:8" ht="12.75">
      <c r="A40" s="25" t="s">
        <v>76</v>
      </c>
      <c r="B40" s="104">
        <v>15</v>
      </c>
      <c r="C40" s="13" t="str">
        <f>VLOOKUP($B40,Deelnemers!$A$2:$E$145,2,FALSE)</f>
        <v>de Bruyn Geert</v>
      </c>
      <c r="D40" s="42" t="str">
        <f>VLOOKUP($B40,Deelnemers!$A$2:$E$145,3,FALSE)</f>
        <v>T03</v>
      </c>
      <c r="E40" s="13" t="str">
        <f>VLOOKUP($B40,Deelnemers!$A$2:$E$145,4,FALSE)</f>
        <v>Tubertini NL</v>
      </c>
      <c r="F40" s="13" t="str">
        <f>VLOOKUP($B40,Deelnemers!$A$2:$E$145,5,FALSE)</f>
        <v>veteraan</v>
      </c>
      <c r="G40" s="13" t="str">
        <f>VLOOKUP(LEFT(A40,3),Boten!$A$2:$B$26,2,FALSE)</f>
        <v>Eenhoorn</v>
      </c>
      <c r="H40" s="196" t="str">
        <f>VLOOKUP(LEFT(A40,3),Boten!$A$2:$B$26,1,FALSE)</f>
        <v>B08</v>
      </c>
    </row>
    <row r="41" spans="1:8" ht="12.75">
      <c r="A41" s="25" t="s">
        <v>77</v>
      </c>
      <c r="B41" s="104">
        <v>35</v>
      </c>
      <c r="C41" s="13" t="str">
        <f>VLOOKUP($B41,Deelnemers!$A$2:$E$145,2,FALSE)</f>
        <v>Herincx Manuel</v>
      </c>
      <c r="D41" s="42" t="str">
        <f>VLOOKUP($B41,Deelnemers!$A$2:$E$145,3,FALSE)</f>
        <v>T06</v>
      </c>
      <c r="E41" s="13" t="str">
        <f>VLOOKUP($B41,Deelnemers!$A$2:$E$145,4,FALSE)</f>
        <v>Robbyfish B</v>
      </c>
      <c r="F41" s="13" t="str">
        <f>VLOOKUP($B41,Deelnemers!$A$2:$E$145,5,FALSE)</f>
        <v>senior</v>
      </c>
      <c r="G41" s="13" t="str">
        <f>VLOOKUP(LEFT(A41,3),Boten!$A$2:$B$26,2,FALSE)</f>
        <v>Aegir</v>
      </c>
      <c r="H41" s="196" t="str">
        <f>VLOOKUP(LEFT(A41,3),Boten!$A$2:$B$26,1,FALSE)</f>
        <v>B09</v>
      </c>
    </row>
    <row r="42" spans="1:8" ht="12.75">
      <c r="A42" s="25" t="s">
        <v>78</v>
      </c>
      <c r="B42" s="104">
        <v>44</v>
      </c>
      <c r="C42" s="13" t="str">
        <f>VLOOKUP($B42,Deelnemers!$A$2:$E$145,2,FALSE)</f>
        <v>Lauwers Frank</v>
      </c>
      <c r="D42" s="42">
        <f>VLOOKUP($B42,Deelnemers!$A$2:$E$145,3,FALSE)</f>
        <v>0</v>
      </c>
      <c r="E42" s="13" t="str">
        <f>VLOOKUP($B42,Deelnemers!$A$2:$E$145,4,FALSE)</f>
        <v>Robbyfish</v>
      </c>
      <c r="F42" s="13" t="str">
        <f>VLOOKUP($B42,Deelnemers!$A$2:$E$145,5,FALSE)</f>
        <v>senior</v>
      </c>
      <c r="G42" s="13" t="str">
        <f>VLOOKUP(LEFT(A42,3),Boten!$A$2:$B$26,2,FALSE)</f>
        <v>Aegir</v>
      </c>
      <c r="H42" s="196" t="str">
        <f>VLOOKUP(LEFT(A42,3),Boten!$A$2:$B$26,1,FALSE)</f>
        <v>B09</v>
      </c>
    </row>
    <row r="43" spans="1:8" ht="12.75">
      <c r="A43" s="25" t="s">
        <v>79</v>
      </c>
      <c r="B43" s="104">
        <v>18</v>
      </c>
      <c r="C43" s="13" t="str">
        <f>VLOOKUP($B43,Deelnemers!$A$2:$E$145,2,FALSE)</f>
        <v>Ripson Ernest</v>
      </c>
      <c r="D43" s="42" t="str">
        <f>VLOOKUP($B43,Deelnemers!$A$2:$E$145,3,FALSE)</f>
        <v>T03</v>
      </c>
      <c r="E43" s="13" t="str">
        <f>VLOOKUP($B43,Deelnemers!$A$2:$E$145,4,FALSE)</f>
        <v>Tubertini NL</v>
      </c>
      <c r="F43" s="13" t="str">
        <f>VLOOKUP($B43,Deelnemers!$A$2:$E$145,5,FALSE)</f>
        <v>senior</v>
      </c>
      <c r="G43" s="13" t="str">
        <f>VLOOKUP(LEFT(A43,3),Boten!$A$2:$B$26,2,FALSE)</f>
        <v>Aegir</v>
      </c>
      <c r="H43" s="196" t="str">
        <f>VLOOKUP(LEFT(A43,3),Boten!$A$2:$B$26,1,FALSE)</f>
        <v>B09</v>
      </c>
    </row>
    <row r="44" spans="1:8" ht="12.75">
      <c r="A44" s="25" t="s">
        <v>80</v>
      </c>
      <c r="B44" s="104">
        <v>48</v>
      </c>
      <c r="C44" s="13" t="str">
        <f>VLOOKUP($B44,Deelnemers!$A$2:$E$145,2,FALSE)</f>
        <v>van Schilt Frank</v>
      </c>
      <c r="D44" s="42" t="str">
        <f>VLOOKUP($B44,Deelnemers!$A$2:$E$145,3,FALSE)</f>
        <v>T08</v>
      </c>
      <c r="E44" s="13" t="str">
        <f>VLOOKUP($B44,Deelnemers!$A$2:$E$145,4,FALSE)</f>
        <v>Noordzeevissers NL</v>
      </c>
      <c r="F44" s="13" t="str">
        <f>VLOOKUP($B44,Deelnemers!$A$2:$E$145,5,FALSE)</f>
        <v>senior</v>
      </c>
      <c r="G44" s="13" t="str">
        <f>VLOOKUP(LEFT(A44,3),Boten!$A$2:$B$26,2,FALSE)</f>
        <v>Aegir</v>
      </c>
      <c r="H44" s="196" t="str">
        <f>VLOOKUP(LEFT(A44,3),Boten!$A$2:$B$26,1,FALSE)</f>
        <v>B09</v>
      </c>
    </row>
    <row r="45" spans="1:8" ht="12.75">
      <c r="A45" s="25" t="s">
        <v>81</v>
      </c>
      <c r="B45" s="104">
        <v>51</v>
      </c>
      <c r="C45" s="13" t="str">
        <f>VLOOKUP($B45,Deelnemers!$A$2:$E$145,2,FALSE)</f>
        <v>Verkennis Jacqueline</v>
      </c>
      <c r="D45" s="42">
        <f>VLOOKUP($B45,Deelnemers!$A$2:$E$145,3,FALSE)</f>
        <v>0</v>
      </c>
      <c r="E45" s="13" t="str">
        <f>VLOOKUP($B45,Deelnemers!$A$2:$E$145,4,FALSE)</f>
        <v>KZV Kasterlee</v>
      </c>
      <c r="F45" s="13" t="str">
        <f>VLOOKUP($B45,Deelnemers!$A$2:$E$145,5,FALSE)</f>
        <v>dame</v>
      </c>
      <c r="G45" s="13" t="str">
        <f>VLOOKUP(LEFT(A45,3),Boten!$A$2:$B$26,2,FALSE)</f>
        <v>Aegir</v>
      </c>
      <c r="H45" s="196" t="str">
        <f>VLOOKUP(LEFT(A45,3),Boten!$A$2:$B$26,1,FALSE)</f>
        <v>B09</v>
      </c>
    </row>
    <row r="46" spans="1:8" ht="12.75">
      <c r="A46" s="25" t="s">
        <v>82</v>
      </c>
      <c r="B46" s="104">
        <v>34</v>
      </c>
      <c r="C46" s="13" t="str">
        <f>VLOOKUP($B46,Deelnemers!$A$2:$E$145,2,FALSE)</f>
        <v>Van Hecke Marc</v>
      </c>
      <c r="D46" s="42" t="str">
        <f>VLOOKUP($B46,Deelnemers!$A$2:$E$145,3,FALSE)</f>
        <v>T06</v>
      </c>
      <c r="E46" s="13" t="str">
        <f>VLOOKUP($B46,Deelnemers!$A$2:$E$145,4,FALSE)</f>
        <v>Robbyfish B</v>
      </c>
      <c r="F46" s="13" t="str">
        <f>VLOOKUP($B46,Deelnemers!$A$2:$E$145,5,FALSE)</f>
        <v>veteraan</v>
      </c>
      <c r="G46" s="13" t="str">
        <f>VLOOKUP(LEFT(A46,3),Boten!$A$2:$B$26,2,FALSE)</f>
        <v>Windsor</v>
      </c>
      <c r="H46" s="196" t="str">
        <f>VLOOKUP(LEFT(A46,3),Boten!$A$2:$B$26,1,FALSE)</f>
        <v>B10</v>
      </c>
    </row>
    <row r="47" spans="1:8" ht="12.75">
      <c r="A47" s="25" t="s">
        <v>83</v>
      </c>
      <c r="B47" s="99">
        <v>45</v>
      </c>
      <c r="C47" s="13" t="str">
        <f>VLOOKUP($B47,Deelnemers!$A$2:$E$145,2,FALSE)</f>
        <v>Verhaegen Geert</v>
      </c>
      <c r="D47" s="42">
        <f>VLOOKUP($B47,Deelnemers!$A$2:$E$145,3,FALSE)</f>
        <v>0</v>
      </c>
      <c r="E47" s="13" t="str">
        <f>VLOOKUP($B47,Deelnemers!$A$2:$E$145,4,FALSE)</f>
        <v>Robbyfish</v>
      </c>
      <c r="F47" s="13" t="str">
        <f>VLOOKUP($B47,Deelnemers!$A$2:$E$145,5,FALSE)</f>
        <v>senior</v>
      </c>
      <c r="G47" s="13" t="str">
        <f>VLOOKUP(LEFT(A47,3),Boten!$A$2:$B$26,2,FALSE)</f>
        <v>Windsor</v>
      </c>
      <c r="H47" s="196" t="str">
        <f>VLOOKUP(LEFT(A47,3),Boten!$A$2:$B$26,1,FALSE)</f>
        <v>B10</v>
      </c>
    </row>
    <row r="48" spans="1:8" ht="12.75">
      <c r="A48" s="25" t="s">
        <v>84</v>
      </c>
      <c r="B48" s="99">
        <v>13</v>
      </c>
      <c r="C48" s="13" t="str">
        <f>VLOOKUP($B48,Deelnemers!$A$2:$E$145,2,FALSE)</f>
        <v>Leeman Luc</v>
      </c>
      <c r="D48" s="42">
        <f>VLOOKUP($B48,Deelnemers!$A$2:$E$145,3,FALSE)</f>
        <v>0</v>
      </c>
      <c r="E48" s="13" t="str">
        <f>VLOOKUP($B48,Deelnemers!$A$2:$E$145,4,FALSE)</f>
        <v>Tubertini België </v>
      </c>
      <c r="F48" s="13" t="str">
        <f>VLOOKUP($B48,Deelnemers!$A$2:$E$145,5,FALSE)</f>
        <v>senior</v>
      </c>
      <c r="G48" s="13" t="str">
        <f>VLOOKUP(LEFT(A48,3),Boten!$A$2:$B$26,2,FALSE)</f>
        <v>Windsor</v>
      </c>
      <c r="H48" s="196" t="str">
        <f>VLOOKUP(LEFT(A48,3),Boten!$A$2:$B$26,1,FALSE)</f>
        <v>B10</v>
      </c>
    </row>
    <row r="49" spans="1:8" ht="12.75">
      <c r="A49" s="25" t="s">
        <v>85</v>
      </c>
      <c r="B49" s="99">
        <v>17</v>
      </c>
      <c r="C49" s="13" t="str">
        <f>VLOOKUP($B49,Deelnemers!$A$2:$E$145,2,FALSE)</f>
        <v>Stelwage Arjan</v>
      </c>
      <c r="D49" s="42" t="str">
        <f>VLOOKUP($B49,Deelnemers!$A$2:$E$145,3,FALSE)</f>
        <v>T03</v>
      </c>
      <c r="E49" s="13" t="str">
        <f>VLOOKUP($B49,Deelnemers!$A$2:$E$145,4,FALSE)</f>
        <v>Tubertini NL</v>
      </c>
      <c r="F49" s="13" t="str">
        <f>VLOOKUP($B49,Deelnemers!$A$2:$E$145,5,FALSE)</f>
        <v>senior</v>
      </c>
      <c r="G49" s="13" t="str">
        <f>VLOOKUP(LEFT(A49,3),Boten!$A$2:$B$26,2,FALSE)</f>
        <v>Windsor</v>
      </c>
      <c r="H49" s="196" t="str">
        <f>VLOOKUP(LEFT(A49,3),Boten!$A$2:$B$26,1,FALSE)</f>
        <v>B10</v>
      </c>
    </row>
    <row r="50" spans="1:8" ht="12.75">
      <c r="A50" s="25" t="s">
        <v>86</v>
      </c>
      <c r="B50" s="99">
        <v>47</v>
      </c>
      <c r="C50" s="13" t="str">
        <f>VLOOKUP($B50,Deelnemers!$A$2:$E$145,2,FALSE)</f>
        <v>van Gastel Chris</v>
      </c>
      <c r="D50" s="42" t="str">
        <f>VLOOKUP($B50,Deelnemers!$A$2:$E$145,3,FALSE)</f>
        <v>T08</v>
      </c>
      <c r="E50" s="13" t="str">
        <f>VLOOKUP($B50,Deelnemers!$A$2:$E$145,4,FALSE)</f>
        <v>Noordzeevissers NL</v>
      </c>
      <c r="F50" s="13" t="str">
        <f>VLOOKUP($B50,Deelnemers!$A$2:$E$145,5,FALSE)</f>
        <v>senior</v>
      </c>
      <c r="G50" s="13" t="str">
        <f>VLOOKUP(LEFT(A50,3),Boten!$A$2:$B$26,2,FALSE)</f>
        <v>Windsor</v>
      </c>
      <c r="H50" s="196" t="str">
        <f>VLOOKUP(LEFT(A50,3),Boten!$A$2:$B$26,1,FALSE)</f>
        <v>B10</v>
      </c>
    </row>
    <row r="51" spans="1:8" ht="12.75">
      <c r="A51" s="25" t="s">
        <v>88</v>
      </c>
      <c r="B51" s="104">
        <v>42</v>
      </c>
      <c r="C51" s="13" t="str">
        <f>VLOOKUP($B51,Deelnemers!$A$2:$E$145,2,FALSE)</f>
        <v>Pintjens Rudi</v>
      </c>
      <c r="D51" s="42" t="str">
        <f>VLOOKUP($B51,Deelnemers!$A$2:$E$145,3,FALSE)</f>
        <v>T07</v>
      </c>
      <c r="E51" s="13" t="str">
        <f>VLOOKUP($B51,Deelnemers!$A$2:$E$145,4,FALSE)</f>
        <v>Robbyfish C</v>
      </c>
      <c r="F51" s="13" t="str">
        <f>VLOOKUP($B51,Deelnemers!$A$2:$E$145,5,FALSE)</f>
        <v>veteraan</v>
      </c>
      <c r="G51" s="13" t="str">
        <f>VLOOKUP(LEFT(A51,3),Boten!$A$2:$B$26,2,FALSE)</f>
        <v>Blue One</v>
      </c>
      <c r="H51" s="196" t="str">
        <f>VLOOKUP(LEFT(A51,3),Boten!$A$2:$B$26,1,FALSE)</f>
        <v>B11</v>
      </c>
    </row>
    <row r="52" spans="1:8" ht="12.75">
      <c r="A52" s="25" t="s">
        <v>89</v>
      </c>
      <c r="B52" s="104">
        <v>19</v>
      </c>
      <c r="C52" s="13" t="str">
        <f>VLOOKUP($B52,Deelnemers!$A$2:$E$145,2,FALSE)</f>
        <v>Veys Bjorn</v>
      </c>
      <c r="D52" s="42" t="str">
        <f>VLOOKUP($B52,Deelnemers!$A$2:$E$145,3,FALSE)</f>
        <v>T04</v>
      </c>
      <c r="E52" s="13" t="str">
        <f>VLOOKUP($B52,Deelnemers!$A$2:$E$145,4,FALSE)</f>
        <v>GZD- Het Loze Vissertje Gent A</v>
      </c>
      <c r="F52" s="13" t="str">
        <f>VLOOKUP($B52,Deelnemers!$A$2:$E$145,5,FALSE)</f>
        <v>senior</v>
      </c>
      <c r="G52" s="13" t="str">
        <f>VLOOKUP(LEFT(A52,3),Boten!$A$2:$B$26,2,FALSE)</f>
        <v>Blue One</v>
      </c>
      <c r="H52" s="196" t="str">
        <f>VLOOKUP(LEFT(A52,3),Boten!$A$2:$B$26,1,FALSE)</f>
        <v>B11</v>
      </c>
    </row>
    <row r="53" spans="1:8" ht="12.75">
      <c r="A53" s="25" t="s">
        <v>90</v>
      </c>
      <c r="B53" s="104">
        <v>9</v>
      </c>
      <c r="C53" s="13" t="str">
        <f>VLOOKUP($B53,Deelnemers!$A$2:$E$145,2,FALSE)</f>
        <v>Mertens Kurt</v>
      </c>
      <c r="D53" s="42" t="str">
        <f>VLOOKUP($B53,Deelnemers!$A$2:$E$145,3,FALSE)</f>
        <v>T02</v>
      </c>
      <c r="E53" s="13" t="str">
        <f>VLOOKUP($B53,Deelnemers!$A$2:$E$145,4,FALSE)</f>
        <v>Tubertini België A</v>
      </c>
      <c r="F53" s="13" t="str">
        <f>VLOOKUP($B53,Deelnemers!$A$2:$E$145,5,FALSE)</f>
        <v>senior</v>
      </c>
      <c r="G53" s="13" t="str">
        <f>VLOOKUP(LEFT(A53,3),Boten!$A$2:$B$26,2,FALSE)</f>
        <v>Blue One</v>
      </c>
      <c r="H53" s="196" t="str">
        <f>VLOOKUP(LEFT(A53,3),Boten!$A$2:$B$26,1,FALSE)</f>
        <v>B11</v>
      </c>
    </row>
    <row r="54" spans="1:8" ht="12.75">
      <c r="A54" s="25" t="s">
        <v>91</v>
      </c>
      <c r="B54" s="104">
        <v>5</v>
      </c>
      <c r="C54" s="13" t="str">
        <f>VLOOKUP($B54,Deelnemers!$A$2:$E$145,2,FALSE)</f>
        <v>Van den Bogaert Werner</v>
      </c>
      <c r="D54" s="42" t="str">
        <f>VLOOKUP($B54,Deelnemers!$A$2:$E$145,3,FALSE)</f>
        <v>T01</v>
      </c>
      <c r="E54" s="13" t="str">
        <f>VLOOKUP($B54,Deelnemers!$A$2:$E$145,4,FALSE)</f>
        <v>EZV Zemst A</v>
      </c>
      <c r="F54" s="13" t="str">
        <f>VLOOKUP($B54,Deelnemers!$A$2:$E$145,5,FALSE)</f>
        <v>senior</v>
      </c>
      <c r="G54" s="13" t="str">
        <f>VLOOKUP(LEFT(A54,3),Boten!$A$2:$B$26,2,FALSE)</f>
        <v>Blue One</v>
      </c>
      <c r="H54" s="196" t="str">
        <f>VLOOKUP(LEFT(A54,3),Boten!$A$2:$B$26,1,FALSE)</f>
        <v>B11</v>
      </c>
    </row>
    <row r="55" spans="1:8" ht="12.75">
      <c r="A55" s="25" t="s">
        <v>92</v>
      </c>
      <c r="B55" s="104">
        <v>63</v>
      </c>
      <c r="C55" s="13" t="str">
        <f>VLOOKUP($B55,Deelnemers!$A$2:$E$145,2,FALSE)</f>
        <v>Deckers Jelle</v>
      </c>
      <c r="D55" s="42" t="str">
        <f>VLOOKUP($B55,Deelnemers!$A$2:$E$145,3,FALSE)</f>
        <v>T10</v>
      </c>
      <c r="E55" s="13" t="str">
        <f>VLOOKUP($B55,Deelnemers!$A$2:$E$145,4,FALSE)</f>
        <v>VTE Ekeren A</v>
      </c>
      <c r="F55" s="13" t="str">
        <f>VLOOKUP($B55,Deelnemers!$A$2:$E$145,5,FALSE)</f>
        <v>senior</v>
      </c>
      <c r="G55" s="13" t="str">
        <f>VLOOKUP(LEFT(A55,3),Boten!$A$2:$B$26,2,FALSE)</f>
        <v>Blue One</v>
      </c>
      <c r="H55" s="196" t="str">
        <f>VLOOKUP(LEFT(A55,3),Boten!$A$2:$B$26,1,FALSE)</f>
        <v>B11</v>
      </c>
    </row>
    <row r="56" spans="1:8" ht="12.75">
      <c r="A56" s="25" t="s">
        <v>93</v>
      </c>
      <c r="B56" s="99">
        <v>43</v>
      </c>
      <c r="C56" s="13" t="str">
        <f>VLOOKUP($B56,Deelnemers!$A$2:$E$145,2,FALSE)</f>
        <v>Van Rooyen Eric</v>
      </c>
      <c r="D56" s="42">
        <f>VLOOKUP($B56,Deelnemers!$A$2:$E$145,3,FALSE)</f>
        <v>0</v>
      </c>
      <c r="E56" s="13" t="str">
        <f>VLOOKUP($B56,Deelnemers!$A$2:$E$145,4,FALSE)</f>
        <v>Robbyfish</v>
      </c>
      <c r="F56" s="13" t="str">
        <f>VLOOKUP($B56,Deelnemers!$A$2:$E$145,5,FALSE)</f>
        <v>veteraan</v>
      </c>
      <c r="G56" s="13" t="str">
        <f>VLOOKUP(LEFT(A56,3),Boten!$A$2:$B$26,2,FALSE)</f>
        <v>Young Warrior</v>
      </c>
      <c r="H56" s="196" t="str">
        <f>VLOOKUP(LEFT(A56,3),Boten!$A$2:$B$26,1,FALSE)</f>
        <v>B12</v>
      </c>
    </row>
    <row r="57" spans="1:8" ht="12.75">
      <c r="A57" s="25" t="s">
        <v>94</v>
      </c>
      <c r="B57" s="99">
        <v>22</v>
      </c>
      <c r="C57" s="13" t="str">
        <f>VLOOKUP($B57,Deelnemers!$A$2:$E$145,2,FALSE)</f>
        <v>Dehaen Stefan</v>
      </c>
      <c r="D57" s="42" t="str">
        <f>VLOOKUP($B57,Deelnemers!$A$2:$E$145,3,FALSE)</f>
        <v>T04</v>
      </c>
      <c r="E57" s="13" t="str">
        <f>VLOOKUP($B57,Deelnemers!$A$2:$E$145,4,FALSE)</f>
        <v>GZD- Het Loze Vissertje Gent A</v>
      </c>
      <c r="F57" s="13" t="str">
        <f>VLOOKUP($B57,Deelnemers!$A$2:$E$145,5,FALSE)</f>
        <v>senior</v>
      </c>
      <c r="G57" s="13" t="str">
        <f>VLOOKUP(LEFT(A57,3),Boten!$A$2:$B$26,2,FALSE)</f>
        <v>Young Warrior</v>
      </c>
      <c r="H57" s="196" t="str">
        <f>VLOOKUP(LEFT(A57,3),Boten!$A$2:$B$26,1,FALSE)</f>
        <v>B12</v>
      </c>
    </row>
    <row r="58" spans="1:8" ht="12.75">
      <c r="A58" s="25" t="s">
        <v>95</v>
      </c>
      <c r="B58" s="99">
        <v>16</v>
      </c>
      <c r="C58" s="13" t="str">
        <f>VLOOKUP($B58,Deelnemers!$A$2:$E$145,2,FALSE)</f>
        <v>Leeuwis Albert</v>
      </c>
      <c r="D58" s="42" t="str">
        <f>VLOOKUP($B58,Deelnemers!$A$2:$E$145,3,FALSE)</f>
        <v>T03</v>
      </c>
      <c r="E58" s="13" t="str">
        <f>VLOOKUP($B58,Deelnemers!$A$2:$E$145,4,FALSE)</f>
        <v>Tubertini NL</v>
      </c>
      <c r="F58" s="13" t="str">
        <f>VLOOKUP($B58,Deelnemers!$A$2:$E$145,5,FALSE)</f>
        <v>senior</v>
      </c>
      <c r="G58" s="13" t="str">
        <f>VLOOKUP(LEFT(A58,3),Boten!$A$2:$B$26,2,FALSE)</f>
        <v>Young Warrior</v>
      </c>
      <c r="H58" s="196" t="str">
        <f>VLOOKUP(LEFT(A58,3),Boten!$A$2:$B$26,1,FALSE)</f>
        <v>B12</v>
      </c>
    </row>
    <row r="59" spans="1:8" ht="12.75">
      <c r="A59" s="25" t="s">
        <v>96</v>
      </c>
      <c r="B59" s="99">
        <v>50</v>
      </c>
      <c r="C59" s="13" t="str">
        <f>VLOOKUP($B59,Deelnemers!$A$2:$E$145,2,FALSE)</f>
        <v>Karremans Henri</v>
      </c>
      <c r="D59" s="42" t="str">
        <f>VLOOKUP($B59,Deelnemers!$A$2:$E$145,3,FALSE)</f>
        <v>T08</v>
      </c>
      <c r="E59" s="13" t="str">
        <f>VLOOKUP($B59,Deelnemers!$A$2:$E$145,4,FALSE)</f>
        <v>Noordzeevissers NL</v>
      </c>
      <c r="F59" s="13" t="str">
        <f>VLOOKUP($B59,Deelnemers!$A$2:$E$145,5,FALSE)</f>
        <v>veteraan</v>
      </c>
      <c r="G59" s="13" t="str">
        <f>VLOOKUP(LEFT(A59,3),Boten!$A$2:$B$26,2,FALSE)</f>
        <v>Young Warrior</v>
      </c>
      <c r="H59" s="196" t="str">
        <f>VLOOKUP(LEFT(A59,3),Boten!$A$2:$B$26,1,FALSE)</f>
        <v>B12</v>
      </c>
    </row>
    <row r="60" spans="1:8" ht="12.75">
      <c r="A60" s="25" t="s">
        <v>97</v>
      </c>
      <c r="B60" s="99">
        <v>59</v>
      </c>
      <c r="C60" s="13" t="str">
        <f>VLOOKUP($B60,Deelnemers!$A$2:$E$145,2,FALSE)</f>
        <v>Smet Paul</v>
      </c>
      <c r="D60" s="42">
        <f>VLOOKUP($B60,Deelnemers!$A$2:$E$145,3,FALSE)</f>
        <v>0</v>
      </c>
      <c r="E60" s="13" t="str">
        <f>VLOOKUP($B60,Deelnemers!$A$2:$E$145,4,FALSE)</f>
        <v>ZWB Brasschaat</v>
      </c>
      <c r="F60" s="13" t="str">
        <f>VLOOKUP($B60,Deelnemers!$A$2:$E$145,5,FALSE)</f>
        <v>senior</v>
      </c>
      <c r="G60" s="13" t="str">
        <f>VLOOKUP(LEFT(A60,3),Boten!$A$2:$B$26,2,FALSE)</f>
        <v>Young Warrior</v>
      </c>
      <c r="H60" s="196" t="str">
        <f>VLOOKUP(LEFT(A60,3),Boten!$A$2:$B$26,1,FALSE)</f>
        <v>B12</v>
      </c>
    </row>
    <row r="61" spans="1:8" ht="12.75">
      <c r="A61" s="25" t="s">
        <v>98</v>
      </c>
      <c r="B61" s="104">
        <v>36</v>
      </c>
      <c r="C61" s="13" t="str">
        <f>VLOOKUP($B61,Deelnemers!$A$2:$E$145,2,FALSE)</f>
        <v>Van Sandt Fonne</v>
      </c>
      <c r="D61" s="42" t="str">
        <f>VLOOKUP($B61,Deelnemers!$A$2:$E$145,3,FALSE)</f>
        <v>T06</v>
      </c>
      <c r="E61" s="13" t="str">
        <f>VLOOKUP($B61,Deelnemers!$A$2:$E$145,4,FALSE)</f>
        <v>Robbyfish B</v>
      </c>
      <c r="F61" s="13" t="str">
        <f>VLOOKUP($B61,Deelnemers!$A$2:$E$145,5,FALSE)</f>
        <v>senior</v>
      </c>
      <c r="G61" s="13" t="str">
        <f>VLOOKUP(LEFT(A61,3),Boten!$A$2:$B$26,2,FALSE)</f>
        <v>Niko</v>
      </c>
      <c r="H61" s="196" t="str">
        <f>VLOOKUP(LEFT(A61,3),Boten!$A$2:$B$26,1,FALSE)</f>
        <v>B13</v>
      </c>
    </row>
    <row r="62" spans="1:8" ht="12.75">
      <c r="A62" s="25" t="s">
        <v>99</v>
      </c>
      <c r="B62" s="104">
        <v>8</v>
      </c>
      <c r="C62" s="13" t="str">
        <f>VLOOKUP($B62,Deelnemers!$A$2:$E$145,2,FALSE)</f>
        <v>Buls Wilfried</v>
      </c>
      <c r="D62" s="42" t="str">
        <f>VLOOKUP($B62,Deelnemers!$A$2:$E$145,3,FALSE)</f>
        <v>T02</v>
      </c>
      <c r="E62" s="13" t="str">
        <f>VLOOKUP($B62,Deelnemers!$A$2:$E$145,4,FALSE)</f>
        <v>Tubertini België A</v>
      </c>
      <c r="F62" s="13" t="str">
        <f>VLOOKUP($B62,Deelnemers!$A$2:$E$145,5,FALSE)</f>
        <v>veteraan</v>
      </c>
      <c r="G62" s="13" t="str">
        <f>VLOOKUP(LEFT(A62,3),Boten!$A$2:$B$26,2,FALSE)</f>
        <v>Niko</v>
      </c>
      <c r="H62" s="196" t="str">
        <f>VLOOKUP(LEFT(A62,3),Boten!$A$2:$B$26,1,FALSE)</f>
        <v>B13</v>
      </c>
    </row>
    <row r="63" spans="1:8" ht="12.75">
      <c r="A63" s="25" t="s">
        <v>100</v>
      </c>
      <c r="B63" s="104">
        <v>60</v>
      </c>
      <c r="C63" s="13" t="str">
        <f>VLOOKUP($B63,Deelnemers!$A$2:$E$145,2,FALSE)</f>
        <v>Jacobs Gunther</v>
      </c>
      <c r="D63" s="42" t="str">
        <f>VLOOKUP($B63,Deelnemers!$A$2:$E$145,3,FALSE)</f>
        <v>T10</v>
      </c>
      <c r="E63" s="13" t="str">
        <f>VLOOKUP($B63,Deelnemers!$A$2:$E$145,4,FALSE)</f>
        <v>VTE Ekeren A</v>
      </c>
      <c r="F63" s="13" t="str">
        <f>VLOOKUP($B63,Deelnemers!$A$2:$E$145,5,FALSE)</f>
        <v>senior</v>
      </c>
      <c r="G63" s="13" t="str">
        <f>VLOOKUP(LEFT(A63,3),Boten!$A$2:$B$26,2,FALSE)</f>
        <v>Niko</v>
      </c>
      <c r="H63" s="196" t="str">
        <f>VLOOKUP(LEFT(A63,3),Boten!$A$2:$B$26,1,FALSE)</f>
        <v>B13</v>
      </c>
    </row>
    <row r="64" spans="1:8" ht="12.75">
      <c r="A64" s="25" t="s">
        <v>101</v>
      </c>
      <c r="B64" s="104">
        <v>14</v>
      </c>
      <c r="C64" s="13" t="str">
        <f>VLOOKUP($B64,Deelnemers!$A$2:$E$145,2,FALSE)</f>
        <v>Troost Pim</v>
      </c>
      <c r="D64" s="42" t="str">
        <f>VLOOKUP($B64,Deelnemers!$A$2:$E$145,3,FALSE)</f>
        <v>T03</v>
      </c>
      <c r="E64" s="13" t="str">
        <f>VLOOKUP($B64,Deelnemers!$A$2:$E$145,4,FALSE)</f>
        <v>Tubertini NL</v>
      </c>
      <c r="F64" s="13" t="str">
        <f>VLOOKUP($B64,Deelnemers!$A$2:$E$145,5,FALSE)</f>
        <v>senior</v>
      </c>
      <c r="G64" s="13" t="str">
        <f>VLOOKUP(LEFT(A64,3),Boten!$A$2:$B$26,2,FALSE)</f>
        <v>Niko</v>
      </c>
      <c r="H64" s="196" t="str">
        <f>VLOOKUP(LEFT(A64,3),Boten!$A$2:$B$26,1,FALSE)</f>
        <v>B13</v>
      </c>
    </row>
    <row r="65" spans="1:8" ht="12.75">
      <c r="A65" s="25" t="s">
        <v>102</v>
      </c>
      <c r="B65" s="104">
        <v>46</v>
      </c>
      <c r="C65" s="13" t="str">
        <f>VLOOKUP($B65,Deelnemers!$A$2:$E$145,2,FALSE)</f>
        <v>van Wanrooij Mark</v>
      </c>
      <c r="D65" s="42" t="str">
        <f>VLOOKUP($B65,Deelnemers!$A$2:$E$145,3,FALSE)</f>
        <v>T08</v>
      </c>
      <c r="E65" s="13" t="str">
        <f>VLOOKUP($B65,Deelnemers!$A$2:$E$145,4,FALSE)</f>
        <v>Noordzeevissers NL</v>
      </c>
      <c r="F65" s="13" t="str">
        <f>VLOOKUP($B65,Deelnemers!$A$2:$E$145,5,FALSE)</f>
        <v>senior</v>
      </c>
      <c r="G65" s="13" t="str">
        <f>VLOOKUP(LEFT(A65,3),Boten!$A$2:$B$26,2,FALSE)</f>
        <v>Niko</v>
      </c>
      <c r="H65" s="196" t="str">
        <f>VLOOKUP(LEFT(A65,3),Boten!$A$2:$B$26,1,FALSE)</f>
        <v>B13</v>
      </c>
    </row>
    <row r="66" spans="1:8" ht="12.75">
      <c r="A66" s="25" t="s">
        <v>103</v>
      </c>
      <c r="B66" s="99">
        <v>49</v>
      </c>
      <c r="C66" s="13" t="str">
        <f>VLOOKUP($B66,Deelnemers!$A$2:$E$145,2,FALSE)</f>
        <v>Schoonen Jan</v>
      </c>
      <c r="D66" s="42" t="str">
        <f>VLOOKUP($B66,Deelnemers!$A$2:$E$145,3,FALSE)</f>
        <v>T08</v>
      </c>
      <c r="E66" s="13" t="str">
        <f>VLOOKUP($B66,Deelnemers!$A$2:$E$145,4,FALSE)</f>
        <v>Noordzeevissers NL</v>
      </c>
      <c r="F66" s="13" t="str">
        <f>VLOOKUP($B66,Deelnemers!$A$2:$E$145,5,FALSE)</f>
        <v>veteraan</v>
      </c>
      <c r="G66" s="13" t="str">
        <f>VLOOKUP(LEFT(A66,3),Boten!$A$2:$B$26,2,FALSE)</f>
        <v>Reserve</v>
      </c>
      <c r="H66" s="196" t="str">
        <f>VLOOKUP(LEFT(A66,3),Boten!$A$2:$B$26,1,FALSE)</f>
        <v>B14</v>
      </c>
    </row>
    <row r="67" spans="1:8" ht="12.75">
      <c r="A67" s="25" t="s">
        <v>104</v>
      </c>
      <c r="B67" s="99"/>
      <c r="C67" s="13" t="e">
        <f>VLOOKUP($B67,Deelnemers!$A$2:$E$145,2,FALSE)</f>
        <v>#N/A</v>
      </c>
      <c r="D67" s="42" t="e">
        <f>VLOOKUP($B67,Deelnemers!$A$2:$E$145,3,FALSE)</f>
        <v>#N/A</v>
      </c>
      <c r="E67" s="13" t="e">
        <f>VLOOKUP($B67,Deelnemers!$A$2:$E$145,4,FALSE)</f>
        <v>#N/A</v>
      </c>
      <c r="F67" s="13" t="e">
        <f>VLOOKUP($B67,Deelnemers!$A$2:$E$145,5,FALSE)</f>
        <v>#N/A</v>
      </c>
      <c r="G67" s="13" t="str">
        <f>VLOOKUP(LEFT(A67,3),Boten!$A$2:$B$26,2,FALSE)</f>
        <v>Reserve</v>
      </c>
      <c r="H67" s="196" t="str">
        <f>VLOOKUP(LEFT(A67,3),Boten!$A$2:$B$26,1,FALSE)</f>
        <v>B14</v>
      </c>
    </row>
    <row r="68" spans="1:8" ht="12.75">
      <c r="A68" s="25" t="s">
        <v>105</v>
      </c>
      <c r="B68" s="99"/>
      <c r="C68" s="13" t="e">
        <f>VLOOKUP($B68,Deelnemers!$A$2:$E$145,2,FALSE)</f>
        <v>#N/A</v>
      </c>
      <c r="D68" s="42" t="e">
        <f>VLOOKUP($B68,Deelnemers!$A$2:$E$145,3,FALSE)</f>
        <v>#N/A</v>
      </c>
      <c r="E68" s="13" t="e">
        <f>VLOOKUP($B68,Deelnemers!$A$2:$E$145,4,FALSE)</f>
        <v>#N/A</v>
      </c>
      <c r="F68" s="13" t="e">
        <f>VLOOKUP($B68,Deelnemers!$A$2:$E$145,5,FALSE)</f>
        <v>#N/A</v>
      </c>
      <c r="G68" s="13" t="str">
        <f>VLOOKUP(LEFT(A68,3),Boten!$A$2:$B$26,2,FALSE)</f>
        <v>Reserve</v>
      </c>
      <c r="H68" s="196" t="str">
        <f>VLOOKUP(LEFT(A68,3),Boten!$A$2:$B$26,1,FALSE)</f>
        <v>B14</v>
      </c>
    </row>
    <row r="69" spans="1:8" ht="12.75">
      <c r="A69" s="25" t="s">
        <v>106</v>
      </c>
      <c r="B69" s="99"/>
      <c r="C69" s="13" t="e">
        <f>VLOOKUP($B69,Deelnemers!$A$2:$E$145,2,FALSE)</f>
        <v>#N/A</v>
      </c>
      <c r="D69" s="42" t="e">
        <f>VLOOKUP($B69,Deelnemers!$A$2:$E$145,3,FALSE)</f>
        <v>#N/A</v>
      </c>
      <c r="E69" s="13" t="e">
        <f>VLOOKUP($B69,Deelnemers!$A$2:$E$145,4,FALSE)</f>
        <v>#N/A</v>
      </c>
      <c r="F69" s="13" t="e">
        <f>VLOOKUP($B69,Deelnemers!$A$2:$E$145,5,FALSE)</f>
        <v>#N/A</v>
      </c>
      <c r="G69" s="13" t="str">
        <f>VLOOKUP(LEFT(A69,3),Boten!$A$2:$B$26,2,FALSE)</f>
        <v>Reserve</v>
      </c>
      <c r="H69" s="196" t="str">
        <f>VLOOKUP(LEFT(A69,3),Boten!$A$2:$B$26,1,FALSE)</f>
        <v>B14</v>
      </c>
    </row>
    <row r="70" spans="1:8" ht="12.75">
      <c r="A70" s="25" t="s">
        <v>107</v>
      </c>
      <c r="B70" s="99"/>
      <c r="C70" s="13" t="e">
        <f>VLOOKUP($B70,Deelnemers!$A$2:$E$145,2,FALSE)</f>
        <v>#N/A</v>
      </c>
      <c r="D70" s="42" t="e">
        <f>VLOOKUP($B70,Deelnemers!$A$2:$E$145,3,FALSE)</f>
        <v>#N/A</v>
      </c>
      <c r="E70" s="13" t="e">
        <f>VLOOKUP($B70,Deelnemers!$A$2:$E$145,4,FALSE)</f>
        <v>#N/A</v>
      </c>
      <c r="F70" s="13" t="e">
        <f>VLOOKUP($B70,Deelnemers!$A$2:$E$145,5,FALSE)</f>
        <v>#N/A</v>
      </c>
      <c r="G70" s="13" t="str">
        <f>VLOOKUP(LEFT(A70,3),Boten!$A$2:$B$26,2,FALSE)</f>
        <v>Reserve</v>
      </c>
      <c r="H70" s="196" t="str">
        <f>VLOOKUP(LEFT(A70,3),Boten!$A$2:$B$26,1,FALSE)</f>
        <v>B14</v>
      </c>
    </row>
    <row r="71" spans="1:8" ht="12.75">
      <c r="A71" s="25" t="s">
        <v>108</v>
      </c>
      <c r="B71" s="99"/>
      <c r="C71" s="13" t="e">
        <f>VLOOKUP($B71,Deelnemers!$A$2:$E$145,2,FALSE)</f>
        <v>#N/A</v>
      </c>
      <c r="D71" s="42" t="e">
        <f>VLOOKUP($B71,Deelnemers!$A$2:$E$145,3,FALSE)</f>
        <v>#N/A</v>
      </c>
      <c r="E71" s="13" t="e">
        <f>VLOOKUP($B71,Deelnemers!$A$2:$E$145,4,FALSE)</f>
        <v>#N/A</v>
      </c>
      <c r="F71" s="13" t="e">
        <f>VLOOKUP($B71,Deelnemers!$A$2:$E$145,5,FALSE)</f>
        <v>#N/A</v>
      </c>
      <c r="G71" s="13">
        <f>VLOOKUP(LEFT(A71,3),Boten!$A$2:$B$26,2,FALSE)</f>
        <v>0</v>
      </c>
      <c r="H71" s="196" t="str">
        <f>VLOOKUP(LEFT(A71,3),Boten!$A$2:$B$26,1,FALSE)</f>
        <v>B15</v>
      </c>
    </row>
    <row r="72" spans="1:8" ht="12.75">
      <c r="A72" s="25" t="s">
        <v>109</v>
      </c>
      <c r="B72" s="99"/>
      <c r="C72" s="13" t="e">
        <f>VLOOKUP($B72,Deelnemers!$A$2:$E$145,2,FALSE)</f>
        <v>#N/A</v>
      </c>
      <c r="D72" s="42" t="e">
        <f>VLOOKUP($B72,Deelnemers!$A$2:$E$145,3,FALSE)</f>
        <v>#N/A</v>
      </c>
      <c r="E72" s="13" t="e">
        <f>VLOOKUP($B72,Deelnemers!$A$2:$E$145,4,FALSE)</f>
        <v>#N/A</v>
      </c>
      <c r="F72" s="13" t="e">
        <f>VLOOKUP($B72,Deelnemers!$A$2:$E$145,5,FALSE)</f>
        <v>#N/A</v>
      </c>
      <c r="G72" s="13">
        <f>VLOOKUP(LEFT(A72,3),Boten!$A$2:$B$26,2,FALSE)</f>
        <v>0</v>
      </c>
      <c r="H72" s="196" t="str">
        <f>VLOOKUP(LEFT(A72,3),Boten!$A$2:$B$26,1,FALSE)</f>
        <v>B15</v>
      </c>
    </row>
    <row r="73" spans="1:8" ht="12.75">
      <c r="A73" s="25" t="s">
        <v>110</v>
      </c>
      <c r="B73" s="99"/>
      <c r="C73" s="13" t="e">
        <f>VLOOKUP($B73,Deelnemers!$A$2:$E$145,2,FALSE)</f>
        <v>#N/A</v>
      </c>
      <c r="D73" s="42" t="e">
        <f>VLOOKUP($B73,Deelnemers!$A$2:$E$145,3,FALSE)</f>
        <v>#N/A</v>
      </c>
      <c r="E73" s="13" t="e">
        <f>VLOOKUP($B73,Deelnemers!$A$2:$E$145,4,FALSE)</f>
        <v>#N/A</v>
      </c>
      <c r="F73" s="13" t="e">
        <f>VLOOKUP($B73,Deelnemers!$A$2:$E$145,5,FALSE)</f>
        <v>#N/A</v>
      </c>
      <c r="G73" s="13">
        <f>VLOOKUP(LEFT(A73,3),Boten!$A$2:$B$26,2,FALSE)</f>
        <v>0</v>
      </c>
      <c r="H73" s="196" t="str">
        <f>VLOOKUP(LEFT(A73,3),Boten!$A$2:$B$26,1,FALSE)</f>
        <v>B15</v>
      </c>
    </row>
    <row r="74" spans="1:8" ht="12.75">
      <c r="A74" s="25" t="s">
        <v>111</v>
      </c>
      <c r="B74" s="99"/>
      <c r="C74" s="13" t="e">
        <f>VLOOKUP($B74,Deelnemers!$A$2:$E$145,2,FALSE)</f>
        <v>#N/A</v>
      </c>
      <c r="D74" s="42" t="e">
        <f>VLOOKUP($B74,Deelnemers!$A$2:$E$145,3,FALSE)</f>
        <v>#N/A</v>
      </c>
      <c r="E74" s="13" t="e">
        <f>VLOOKUP($B74,Deelnemers!$A$2:$E$145,4,FALSE)</f>
        <v>#N/A</v>
      </c>
      <c r="F74" s="13" t="e">
        <f>VLOOKUP($B74,Deelnemers!$A$2:$E$145,5,FALSE)</f>
        <v>#N/A</v>
      </c>
      <c r="G74" s="13">
        <f>VLOOKUP(LEFT(A74,3),Boten!$A$2:$B$26,2,FALSE)</f>
        <v>0</v>
      </c>
      <c r="H74" s="196" t="str">
        <f>VLOOKUP(LEFT(A74,3),Boten!$A$2:$B$26,1,FALSE)</f>
        <v>B15</v>
      </c>
    </row>
    <row r="75" spans="1:8" ht="12.75">
      <c r="A75" s="25" t="s">
        <v>112</v>
      </c>
      <c r="B75" s="99"/>
      <c r="C75" s="13" t="e">
        <f>VLOOKUP($B75,Deelnemers!$A$2:$E$145,2,FALSE)</f>
        <v>#N/A</v>
      </c>
      <c r="D75" s="42" t="e">
        <f>VLOOKUP($B75,Deelnemers!$A$2:$E$145,3,FALSE)</f>
        <v>#N/A</v>
      </c>
      <c r="E75" s="13" t="e">
        <f>VLOOKUP($B75,Deelnemers!$A$2:$E$145,4,FALSE)</f>
        <v>#N/A</v>
      </c>
      <c r="F75" s="13" t="e">
        <f>VLOOKUP($B75,Deelnemers!$A$2:$E$145,5,FALSE)</f>
        <v>#N/A</v>
      </c>
      <c r="G75" s="13">
        <f>VLOOKUP(LEFT(A75,3),Boten!$A$2:$B$26,2,FALSE)</f>
        <v>0</v>
      </c>
      <c r="H75" s="196" t="str">
        <f>VLOOKUP(LEFT(A75,3),Boten!$A$2:$B$26,1,FALSE)</f>
        <v>B15</v>
      </c>
    </row>
    <row r="76" spans="1:8" ht="12.75">
      <c r="A76" s="25" t="s">
        <v>113</v>
      </c>
      <c r="B76" s="99"/>
      <c r="C76" s="13" t="e">
        <f>VLOOKUP($B76,Deelnemers!$A$2:$E$145,2,FALSE)</f>
        <v>#N/A</v>
      </c>
      <c r="D76" s="42" t="e">
        <f>VLOOKUP($B76,Deelnemers!$A$2:$E$145,3,FALSE)</f>
        <v>#N/A</v>
      </c>
      <c r="E76" s="13" t="e">
        <f>VLOOKUP($B76,Deelnemers!$A$2:$E$145,4,FALSE)</f>
        <v>#N/A</v>
      </c>
      <c r="F76" s="13" t="e">
        <f>VLOOKUP($B76,Deelnemers!$A$2:$E$145,5,FALSE)</f>
        <v>#N/A</v>
      </c>
      <c r="G76" s="13">
        <f>VLOOKUP(LEFT(A76,3),Boten!$A$2:$B$26,2,FALSE)</f>
        <v>0</v>
      </c>
      <c r="H76" s="196" t="str">
        <f>VLOOKUP(LEFT(A76,3),Boten!$A$2:$B$26,1,FALSE)</f>
        <v>B16</v>
      </c>
    </row>
    <row r="77" spans="1:8" ht="12.75">
      <c r="A77" s="25" t="s">
        <v>114</v>
      </c>
      <c r="B77" s="99"/>
      <c r="C77" s="13" t="e">
        <f>VLOOKUP($B77,Deelnemers!$A$2:$E$145,2,FALSE)</f>
        <v>#N/A</v>
      </c>
      <c r="D77" s="42" t="e">
        <f>VLOOKUP($B77,Deelnemers!$A$2:$E$145,3,FALSE)</f>
        <v>#N/A</v>
      </c>
      <c r="E77" s="13" t="e">
        <f>VLOOKUP($B77,Deelnemers!$A$2:$E$145,4,FALSE)</f>
        <v>#N/A</v>
      </c>
      <c r="F77" s="13" t="e">
        <f>VLOOKUP($B77,Deelnemers!$A$2:$E$145,5,FALSE)</f>
        <v>#N/A</v>
      </c>
      <c r="G77" s="13">
        <f>VLOOKUP(LEFT(A77,3),Boten!$A$2:$B$26,2,FALSE)</f>
        <v>0</v>
      </c>
      <c r="H77" s="196" t="str">
        <f>VLOOKUP(LEFT(A77,3),Boten!$A$2:$B$26,1,FALSE)</f>
        <v>B16</v>
      </c>
    </row>
    <row r="78" spans="1:8" ht="12.75">
      <c r="A78" s="25" t="s">
        <v>115</v>
      </c>
      <c r="B78" s="99"/>
      <c r="C78" s="13" t="e">
        <f>VLOOKUP($B78,Deelnemers!$A$2:$E$145,2,FALSE)</f>
        <v>#N/A</v>
      </c>
      <c r="D78" s="42" t="e">
        <f>VLOOKUP($B78,Deelnemers!$A$2:$E$145,3,FALSE)</f>
        <v>#N/A</v>
      </c>
      <c r="E78" s="13" t="e">
        <f>VLOOKUP($B78,Deelnemers!$A$2:$E$145,4,FALSE)</f>
        <v>#N/A</v>
      </c>
      <c r="F78" s="13" t="e">
        <f>VLOOKUP($B78,Deelnemers!$A$2:$E$145,5,FALSE)</f>
        <v>#N/A</v>
      </c>
      <c r="G78" s="13">
        <f>VLOOKUP(LEFT(A78,3),Boten!$A$2:$B$26,2,FALSE)</f>
        <v>0</v>
      </c>
      <c r="H78" s="196" t="str">
        <f>VLOOKUP(LEFT(A78,3),Boten!$A$2:$B$26,1,FALSE)</f>
        <v>B16</v>
      </c>
    </row>
    <row r="79" spans="1:8" ht="12.75">
      <c r="A79" s="25" t="s">
        <v>116</v>
      </c>
      <c r="B79" s="99"/>
      <c r="C79" s="13" t="e">
        <f>VLOOKUP($B79,Deelnemers!$A$2:$E$145,2,FALSE)</f>
        <v>#N/A</v>
      </c>
      <c r="D79" s="42" t="e">
        <f>VLOOKUP($B79,Deelnemers!$A$2:$E$145,3,FALSE)</f>
        <v>#N/A</v>
      </c>
      <c r="E79" s="13" t="e">
        <f>VLOOKUP($B79,Deelnemers!$A$2:$E$145,4,FALSE)</f>
        <v>#N/A</v>
      </c>
      <c r="F79" s="13" t="e">
        <f>VLOOKUP($B79,Deelnemers!$A$2:$E$145,5,FALSE)</f>
        <v>#N/A</v>
      </c>
      <c r="G79" s="13">
        <f>VLOOKUP(LEFT(A79,3),Boten!$A$2:$B$26,2,FALSE)</f>
        <v>0</v>
      </c>
      <c r="H79" s="196" t="str">
        <f>VLOOKUP(LEFT(A79,3),Boten!$A$2:$B$26,1,FALSE)</f>
        <v>B16</v>
      </c>
    </row>
    <row r="80" spans="1:8" ht="12.75">
      <c r="A80" s="25" t="s">
        <v>117</v>
      </c>
      <c r="B80" s="99"/>
      <c r="C80" s="13" t="e">
        <f>VLOOKUP($B80,Deelnemers!$A$2:$E$145,2,FALSE)</f>
        <v>#N/A</v>
      </c>
      <c r="D80" s="42" t="e">
        <f>VLOOKUP($B80,Deelnemers!$A$2:$E$145,3,FALSE)</f>
        <v>#N/A</v>
      </c>
      <c r="E80" s="13" t="e">
        <f>VLOOKUP($B80,Deelnemers!$A$2:$E$145,4,FALSE)</f>
        <v>#N/A</v>
      </c>
      <c r="F80" s="13" t="e">
        <f>VLOOKUP($B80,Deelnemers!$A$2:$E$145,5,FALSE)</f>
        <v>#N/A</v>
      </c>
      <c r="G80" s="13">
        <f>VLOOKUP(LEFT(A80,3),Boten!$A$2:$B$26,2,FALSE)</f>
        <v>0</v>
      </c>
      <c r="H80" s="196" t="str">
        <f>VLOOKUP(LEFT(A80,3),Boten!$A$2:$B$26,1,FALSE)</f>
        <v>B16</v>
      </c>
    </row>
    <row r="81" spans="1:8" ht="12.75">
      <c r="A81" s="25" t="s">
        <v>118</v>
      </c>
      <c r="B81" s="99"/>
      <c r="C81" s="13" t="e">
        <f>VLOOKUP($B81,Deelnemers!$A$2:$E$145,2,FALSE)</f>
        <v>#N/A</v>
      </c>
      <c r="D81" s="42" t="e">
        <f>VLOOKUP($B81,Deelnemers!$A$2:$E$145,3,FALSE)</f>
        <v>#N/A</v>
      </c>
      <c r="E81" s="13" t="e">
        <f>VLOOKUP($B81,Deelnemers!$A$2:$E$145,4,FALSE)</f>
        <v>#N/A</v>
      </c>
      <c r="F81" s="13" t="e">
        <f>VLOOKUP($B81,Deelnemers!$A$2:$E$145,5,FALSE)</f>
        <v>#N/A</v>
      </c>
      <c r="G81" s="13">
        <f>VLOOKUP(LEFT(A81,3),Boten!$A$2:$B$26,2,FALSE)</f>
        <v>0</v>
      </c>
      <c r="H81" s="196" t="str">
        <f>VLOOKUP(LEFT(A81,3),Boten!$A$2:$B$26,1,FALSE)</f>
        <v>B17</v>
      </c>
    </row>
    <row r="82" spans="1:8" ht="12.75">
      <c r="A82" s="25" t="s">
        <v>119</v>
      </c>
      <c r="B82" s="99"/>
      <c r="C82" s="13" t="e">
        <f>VLOOKUP($B82,Deelnemers!$A$2:$E$145,2,FALSE)</f>
        <v>#N/A</v>
      </c>
      <c r="D82" s="42" t="e">
        <f>VLOOKUP($B82,Deelnemers!$A$2:$E$145,3,FALSE)</f>
        <v>#N/A</v>
      </c>
      <c r="E82" s="13" t="e">
        <f>VLOOKUP($B82,Deelnemers!$A$2:$E$145,4,FALSE)</f>
        <v>#N/A</v>
      </c>
      <c r="F82" s="13" t="e">
        <f>VLOOKUP($B82,Deelnemers!$A$2:$E$145,5,FALSE)</f>
        <v>#N/A</v>
      </c>
      <c r="G82" s="13">
        <f>VLOOKUP(LEFT(A82,3),Boten!$A$2:$B$26,2,FALSE)</f>
        <v>0</v>
      </c>
      <c r="H82" s="196" t="str">
        <f>VLOOKUP(LEFT(A82,3),Boten!$A$2:$B$26,1,FALSE)</f>
        <v>B17</v>
      </c>
    </row>
    <row r="83" spans="1:8" ht="12.75">
      <c r="A83" s="25" t="s">
        <v>120</v>
      </c>
      <c r="B83" s="99"/>
      <c r="C83" s="13" t="e">
        <f>VLOOKUP($B83,Deelnemers!$A$2:$E$145,2,FALSE)</f>
        <v>#N/A</v>
      </c>
      <c r="D83" s="42" t="e">
        <f>VLOOKUP($B83,Deelnemers!$A$2:$E$145,3,FALSE)</f>
        <v>#N/A</v>
      </c>
      <c r="E83" s="13" t="e">
        <f>VLOOKUP($B83,Deelnemers!$A$2:$E$145,4,FALSE)</f>
        <v>#N/A</v>
      </c>
      <c r="F83" s="13" t="e">
        <f>VLOOKUP($B83,Deelnemers!$A$2:$E$145,5,FALSE)</f>
        <v>#N/A</v>
      </c>
      <c r="G83" s="13">
        <f>VLOOKUP(LEFT(A83,3),Boten!$A$2:$B$26,2,FALSE)</f>
        <v>0</v>
      </c>
      <c r="H83" s="196" t="str">
        <f>VLOOKUP(LEFT(A83,3),Boten!$A$2:$B$26,1,FALSE)</f>
        <v>B17</v>
      </c>
    </row>
    <row r="84" spans="1:8" ht="12.75">
      <c r="A84" s="25" t="s">
        <v>121</v>
      </c>
      <c r="B84" s="99"/>
      <c r="C84" s="13" t="e">
        <f>VLOOKUP($B84,Deelnemers!$A$2:$E$145,2,FALSE)</f>
        <v>#N/A</v>
      </c>
      <c r="D84" s="42" t="e">
        <f>VLOOKUP($B84,Deelnemers!$A$2:$E$145,3,FALSE)</f>
        <v>#N/A</v>
      </c>
      <c r="E84" s="13" t="e">
        <f>VLOOKUP($B84,Deelnemers!$A$2:$E$145,4,FALSE)</f>
        <v>#N/A</v>
      </c>
      <c r="F84" s="13" t="e">
        <f>VLOOKUP($B84,Deelnemers!$A$2:$E$145,5,FALSE)</f>
        <v>#N/A</v>
      </c>
      <c r="G84" s="13">
        <f>VLOOKUP(LEFT(A84,3),Boten!$A$2:$B$26,2,FALSE)</f>
        <v>0</v>
      </c>
      <c r="H84" s="196" t="str">
        <f>VLOOKUP(LEFT(A84,3),Boten!$A$2:$B$26,1,FALSE)</f>
        <v>B17</v>
      </c>
    </row>
    <row r="85" spans="1:8" ht="12.75">
      <c r="A85" s="25" t="s">
        <v>122</v>
      </c>
      <c r="B85" s="99"/>
      <c r="C85" s="13" t="e">
        <f>VLOOKUP($B85,Deelnemers!$A$2:$E$145,2,FALSE)</f>
        <v>#N/A</v>
      </c>
      <c r="D85" s="42" t="e">
        <f>VLOOKUP($B85,Deelnemers!$A$2:$E$145,3,FALSE)</f>
        <v>#N/A</v>
      </c>
      <c r="E85" s="13" t="e">
        <f>VLOOKUP($B85,Deelnemers!$A$2:$E$145,4,FALSE)</f>
        <v>#N/A</v>
      </c>
      <c r="F85" s="13" t="e">
        <f>VLOOKUP($B85,Deelnemers!$A$2:$E$145,5,FALSE)</f>
        <v>#N/A</v>
      </c>
      <c r="G85" s="13">
        <f>VLOOKUP(LEFT(A85,3),Boten!$A$2:$B$26,2,FALSE)</f>
        <v>0</v>
      </c>
      <c r="H85" s="196" t="str">
        <f>VLOOKUP(LEFT(A85,3),Boten!$A$2:$B$26,1,FALSE)</f>
        <v>B17</v>
      </c>
    </row>
    <row r="86" spans="1:8" ht="12.75">
      <c r="A86" s="25" t="s">
        <v>123</v>
      </c>
      <c r="B86" s="104"/>
      <c r="C86" s="13" t="e">
        <f>VLOOKUP($B86,Deelnemers!$A$2:$E$145,2,FALSE)</f>
        <v>#N/A</v>
      </c>
      <c r="D86" s="42" t="e">
        <f>VLOOKUP($B86,Deelnemers!$A$2:$E$145,3,FALSE)</f>
        <v>#N/A</v>
      </c>
      <c r="E86" s="13" t="e">
        <f>VLOOKUP($B86,Deelnemers!$A$2:$E$145,4,FALSE)</f>
        <v>#N/A</v>
      </c>
      <c r="F86" s="13" t="e">
        <f>VLOOKUP($B86,Deelnemers!$A$2:$E$145,5,FALSE)</f>
        <v>#N/A</v>
      </c>
      <c r="G86" s="13">
        <f>VLOOKUP(LEFT(A86,3),Boten!$A$2:$B$26,2,FALSE)</f>
        <v>0</v>
      </c>
      <c r="H86" s="196" t="str">
        <f>VLOOKUP(LEFT(A86,3),Boten!$A$2:$B$26,1,FALSE)</f>
        <v>B18</v>
      </c>
    </row>
    <row r="87" spans="1:8" ht="12.75">
      <c r="A87" s="25" t="s">
        <v>124</v>
      </c>
      <c r="B87" s="104"/>
      <c r="C87" s="13" t="e">
        <f>VLOOKUP($B87,Deelnemers!$A$2:$E$145,2,FALSE)</f>
        <v>#N/A</v>
      </c>
      <c r="D87" s="42" t="e">
        <f>VLOOKUP($B87,Deelnemers!$A$2:$E$145,3,FALSE)</f>
        <v>#N/A</v>
      </c>
      <c r="E87" s="13" t="e">
        <f>VLOOKUP($B87,Deelnemers!$A$2:$E$145,4,FALSE)</f>
        <v>#N/A</v>
      </c>
      <c r="F87" s="13" t="e">
        <f>VLOOKUP($B87,Deelnemers!$A$2:$E$145,5,FALSE)</f>
        <v>#N/A</v>
      </c>
      <c r="G87" s="13">
        <f>VLOOKUP(LEFT(A87,3),Boten!$A$2:$B$26,2,FALSE)</f>
        <v>0</v>
      </c>
      <c r="H87" s="196" t="str">
        <f>VLOOKUP(LEFT(A87,3),Boten!$A$2:$B$26,1,FALSE)</f>
        <v>B18</v>
      </c>
    </row>
    <row r="88" spans="1:8" ht="12.75">
      <c r="A88" s="25" t="s">
        <v>125</v>
      </c>
      <c r="B88" s="104"/>
      <c r="C88" s="13" t="e">
        <f>VLOOKUP($B88,Deelnemers!$A$2:$E$145,2,FALSE)</f>
        <v>#N/A</v>
      </c>
      <c r="D88" s="42" t="e">
        <f>VLOOKUP($B88,Deelnemers!$A$2:$E$145,3,FALSE)</f>
        <v>#N/A</v>
      </c>
      <c r="E88" s="13" t="e">
        <f>VLOOKUP($B88,Deelnemers!$A$2:$E$145,4,FALSE)</f>
        <v>#N/A</v>
      </c>
      <c r="F88" s="13" t="e">
        <f>VLOOKUP($B88,Deelnemers!$A$2:$E$145,5,FALSE)</f>
        <v>#N/A</v>
      </c>
      <c r="G88" s="13">
        <f>VLOOKUP(LEFT(A88,3),Boten!$A$2:$B$26,2,FALSE)</f>
        <v>0</v>
      </c>
      <c r="H88" s="196" t="str">
        <f>VLOOKUP(LEFT(A88,3),Boten!$A$2:$B$26,1,FALSE)</f>
        <v>B18</v>
      </c>
    </row>
    <row r="89" spans="1:8" ht="12.75">
      <c r="A89" s="25" t="s">
        <v>126</v>
      </c>
      <c r="B89" s="104"/>
      <c r="C89" s="13" t="e">
        <f>VLOOKUP($B89,Deelnemers!$A$2:$E$145,2,FALSE)</f>
        <v>#N/A</v>
      </c>
      <c r="D89" s="42" t="e">
        <f>VLOOKUP($B89,Deelnemers!$A$2:$E$145,3,FALSE)</f>
        <v>#N/A</v>
      </c>
      <c r="E89" s="13" t="e">
        <f>VLOOKUP($B89,Deelnemers!$A$2:$E$145,4,FALSE)</f>
        <v>#N/A</v>
      </c>
      <c r="F89" s="13" t="e">
        <f>VLOOKUP($B89,Deelnemers!$A$2:$E$145,5,FALSE)</f>
        <v>#N/A</v>
      </c>
      <c r="G89" s="13">
        <f>VLOOKUP(LEFT(A89,3),Boten!$A$2:$B$26,2,FALSE)</f>
        <v>0</v>
      </c>
      <c r="H89" s="196" t="str">
        <f>VLOOKUP(LEFT(A89,3),Boten!$A$2:$B$26,1,FALSE)</f>
        <v>B18</v>
      </c>
    </row>
    <row r="90" spans="1:8" ht="12.75">
      <c r="A90" s="25" t="s">
        <v>127</v>
      </c>
      <c r="B90" s="104"/>
      <c r="C90" s="13" t="e">
        <f>VLOOKUP($B90,Deelnemers!$A$2:$E$145,2,FALSE)</f>
        <v>#N/A</v>
      </c>
      <c r="D90" s="42" t="e">
        <f>VLOOKUP($B90,Deelnemers!$A$2:$E$145,3,FALSE)</f>
        <v>#N/A</v>
      </c>
      <c r="E90" s="13" t="e">
        <f>VLOOKUP($B90,Deelnemers!$A$2:$E$145,4,FALSE)</f>
        <v>#N/A</v>
      </c>
      <c r="F90" s="13" t="e">
        <f>VLOOKUP($B90,Deelnemers!$A$2:$E$145,5,FALSE)</f>
        <v>#N/A</v>
      </c>
      <c r="G90" s="13">
        <f>VLOOKUP(LEFT(A90,3),Boten!$A$2:$B$26,2,FALSE)</f>
        <v>0</v>
      </c>
      <c r="H90" s="196" t="str">
        <f>VLOOKUP(LEFT(A90,3),Boten!$A$2:$B$26,1,FALSE)</f>
        <v>B18</v>
      </c>
    </row>
    <row r="91" spans="1:8" ht="12.75">
      <c r="A91" s="25" t="s">
        <v>128</v>
      </c>
      <c r="B91" s="104"/>
      <c r="C91" s="13" t="e">
        <f>VLOOKUP($B91,Deelnemers!$A$2:$E$145,2,FALSE)</f>
        <v>#N/A</v>
      </c>
      <c r="D91" s="42" t="e">
        <f>VLOOKUP($B91,Deelnemers!$A$2:$E$145,3,FALSE)</f>
        <v>#N/A</v>
      </c>
      <c r="E91" s="13" t="e">
        <f>VLOOKUP($B91,Deelnemers!$A$2:$E$145,4,FALSE)</f>
        <v>#N/A</v>
      </c>
      <c r="F91" s="13" t="e">
        <f>VLOOKUP($B91,Deelnemers!$A$2:$E$145,5,FALSE)</f>
        <v>#N/A</v>
      </c>
      <c r="G91" s="13">
        <f>VLOOKUP(LEFT(A91,3),Boten!$A$2:$B$26,2,FALSE)</f>
        <v>0</v>
      </c>
      <c r="H91" s="196" t="str">
        <f>VLOOKUP(LEFT(A91,3),Boten!$A$2:$B$26,1,FALSE)</f>
        <v>B19</v>
      </c>
    </row>
    <row r="92" spans="1:8" ht="12.75">
      <c r="A92" s="25" t="s">
        <v>129</v>
      </c>
      <c r="B92" s="104"/>
      <c r="C92" s="13" t="e">
        <f>VLOOKUP($B92,Deelnemers!$A$2:$E$145,2,FALSE)</f>
        <v>#N/A</v>
      </c>
      <c r="D92" s="42" t="e">
        <f>VLOOKUP($B92,Deelnemers!$A$2:$E$145,3,FALSE)</f>
        <v>#N/A</v>
      </c>
      <c r="E92" s="13" t="e">
        <f>VLOOKUP($B92,Deelnemers!$A$2:$E$145,4,FALSE)</f>
        <v>#N/A</v>
      </c>
      <c r="F92" s="13" t="e">
        <f>VLOOKUP($B92,Deelnemers!$A$2:$E$145,5,FALSE)</f>
        <v>#N/A</v>
      </c>
      <c r="G92" s="13">
        <f>VLOOKUP(LEFT(A92,3),Boten!$A$2:$B$26,2,FALSE)</f>
        <v>0</v>
      </c>
      <c r="H92" s="196" t="str">
        <f>VLOOKUP(LEFT(A92,3),Boten!$A$2:$B$26,1,FALSE)</f>
        <v>B19</v>
      </c>
    </row>
    <row r="93" spans="1:8" ht="12.75">
      <c r="A93" s="25" t="s">
        <v>130</v>
      </c>
      <c r="B93" s="104"/>
      <c r="C93" s="13" t="e">
        <f>VLOOKUP($B93,Deelnemers!$A$2:$E$145,2,FALSE)</f>
        <v>#N/A</v>
      </c>
      <c r="D93" s="42" t="e">
        <f>VLOOKUP($B93,Deelnemers!$A$2:$E$145,3,FALSE)</f>
        <v>#N/A</v>
      </c>
      <c r="E93" s="13" t="e">
        <f>VLOOKUP($B93,Deelnemers!$A$2:$E$145,4,FALSE)</f>
        <v>#N/A</v>
      </c>
      <c r="F93" s="13" t="e">
        <f>VLOOKUP($B93,Deelnemers!$A$2:$E$145,5,FALSE)</f>
        <v>#N/A</v>
      </c>
      <c r="G93" s="13">
        <f>VLOOKUP(LEFT(A93,3),Boten!$A$2:$B$26,2,FALSE)</f>
        <v>0</v>
      </c>
      <c r="H93" s="196" t="str">
        <f>VLOOKUP(LEFT(A93,3),Boten!$A$2:$B$26,1,FALSE)</f>
        <v>B19</v>
      </c>
    </row>
    <row r="94" spans="1:8" ht="12.75">
      <c r="A94" s="25" t="s">
        <v>131</v>
      </c>
      <c r="B94" s="104"/>
      <c r="C94" s="13" t="e">
        <f>VLOOKUP($B94,Deelnemers!$A$2:$E$145,2,FALSE)</f>
        <v>#N/A</v>
      </c>
      <c r="D94" s="42" t="e">
        <f>VLOOKUP($B94,Deelnemers!$A$2:$E$145,3,FALSE)</f>
        <v>#N/A</v>
      </c>
      <c r="E94" s="13" t="e">
        <f>VLOOKUP($B94,Deelnemers!$A$2:$E$145,4,FALSE)</f>
        <v>#N/A</v>
      </c>
      <c r="F94" s="13" t="e">
        <f>VLOOKUP($B94,Deelnemers!$A$2:$E$145,5,FALSE)</f>
        <v>#N/A</v>
      </c>
      <c r="G94" s="13">
        <f>VLOOKUP(LEFT(A94,3),Boten!$A$2:$B$26,2,FALSE)</f>
        <v>0</v>
      </c>
      <c r="H94" s="196" t="str">
        <f>VLOOKUP(LEFT(A94,3),Boten!$A$2:$B$26,1,FALSE)</f>
        <v>B19</v>
      </c>
    </row>
    <row r="95" spans="1:8" ht="12.75">
      <c r="A95" s="25" t="s">
        <v>132</v>
      </c>
      <c r="B95" s="104"/>
      <c r="C95" s="13" t="e">
        <f>VLOOKUP($B95,Deelnemers!$A$2:$E$145,2,FALSE)</f>
        <v>#N/A</v>
      </c>
      <c r="D95" s="42" t="e">
        <f>VLOOKUP($B95,Deelnemers!$A$2:$E$145,3,FALSE)</f>
        <v>#N/A</v>
      </c>
      <c r="E95" s="13" t="e">
        <f>VLOOKUP($B95,Deelnemers!$A$2:$E$145,4,FALSE)</f>
        <v>#N/A</v>
      </c>
      <c r="F95" s="13" t="e">
        <f>VLOOKUP($B95,Deelnemers!$A$2:$E$145,5,FALSE)</f>
        <v>#N/A</v>
      </c>
      <c r="G95" s="13">
        <f>VLOOKUP(LEFT(A95,3),Boten!$A$2:$B$26,2,FALSE)</f>
        <v>0</v>
      </c>
      <c r="H95" s="196" t="str">
        <f>VLOOKUP(LEFT(A95,3),Boten!$A$2:$B$26,1,FALSE)</f>
        <v>B19</v>
      </c>
    </row>
    <row r="96" spans="1:8" ht="12.75">
      <c r="A96" s="25" t="s">
        <v>133</v>
      </c>
      <c r="B96" s="104"/>
      <c r="C96" s="13" t="e">
        <f>VLOOKUP($B96,Deelnemers!$A$2:$E$145,2,FALSE)</f>
        <v>#N/A</v>
      </c>
      <c r="D96" s="42" t="e">
        <f>VLOOKUP($B96,Deelnemers!$A$2:$E$145,3,FALSE)</f>
        <v>#N/A</v>
      </c>
      <c r="E96" s="13" t="e">
        <f>VLOOKUP($B96,Deelnemers!$A$2:$E$145,4,FALSE)</f>
        <v>#N/A</v>
      </c>
      <c r="F96" s="13" t="e">
        <f>VLOOKUP($B96,Deelnemers!$A$2:$E$145,5,FALSE)</f>
        <v>#N/A</v>
      </c>
      <c r="G96" s="13">
        <f>VLOOKUP(LEFT(A96,3),Boten!$A$2:$B$26,2,FALSE)</f>
        <v>0</v>
      </c>
      <c r="H96" s="196" t="str">
        <f>VLOOKUP(LEFT(A96,3),Boten!$A$2:$B$26,1,FALSE)</f>
        <v>B20</v>
      </c>
    </row>
    <row r="97" spans="1:8" ht="12.75">
      <c r="A97" s="25" t="s">
        <v>134</v>
      </c>
      <c r="B97" s="104"/>
      <c r="C97" s="13" t="e">
        <f>VLOOKUP($B97,Deelnemers!$A$2:$E$145,2,FALSE)</f>
        <v>#N/A</v>
      </c>
      <c r="D97" s="42" t="e">
        <f>VLOOKUP($B97,Deelnemers!$A$2:$E$145,3,FALSE)</f>
        <v>#N/A</v>
      </c>
      <c r="E97" s="13" t="e">
        <f>VLOOKUP($B97,Deelnemers!$A$2:$E$145,4,FALSE)</f>
        <v>#N/A</v>
      </c>
      <c r="F97" s="13" t="e">
        <f>VLOOKUP($B97,Deelnemers!$A$2:$E$145,5,FALSE)</f>
        <v>#N/A</v>
      </c>
      <c r="G97" s="13">
        <f>VLOOKUP(LEFT(A97,3),Boten!$A$2:$B$26,2,FALSE)</f>
        <v>0</v>
      </c>
      <c r="H97" s="196" t="str">
        <f>VLOOKUP(LEFT(A97,3),Boten!$A$2:$B$26,1,FALSE)</f>
        <v>B20</v>
      </c>
    </row>
    <row r="98" spans="1:8" ht="12.75">
      <c r="A98" s="25" t="s">
        <v>135</v>
      </c>
      <c r="B98" s="104"/>
      <c r="C98" s="13" t="e">
        <f>VLOOKUP($B98,Deelnemers!$A$2:$E$145,2,FALSE)</f>
        <v>#N/A</v>
      </c>
      <c r="D98" s="42" t="e">
        <f>VLOOKUP($B98,Deelnemers!$A$2:$E$145,3,FALSE)</f>
        <v>#N/A</v>
      </c>
      <c r="E98" s="13" t="e">
        <f>VLOOKUP($B98,Deelnemers!$A$2:$E$145,4,FALSE)</f>
        <v>#N/A</v>
      </c>
      <c r="F98" s="13" t="e">
        <f>VLOOKUP($B98,Deelnemers!$A$2:$E$145,5,FALSE)</f>
        <v>#N/A</v>
      </c>
      <c r="G98" s="13">
        <f>VLOOKUP(LEFT(A98,3),Boten!$A$2:$B$26,2,FALSE)</f>
        <v>0</v>
      </c>
      <c r="H98" s="196" t="str">
        <f>VLOOKUP(LEFT(A98,3),Boten!$A$2:$B$26,1,FALSE)</f>
        <v>B20</v>
      </c>
    </row>
    <row r="99" spans="1:8" ht="12.75">
      <c r="A99" s="25" t="s">
        <v>136</v>
      </c>
      <c r="B99" s="104"/>
      <c r="C99" s="13" t="e">
        <f>VLOOKUP($B99,Deelnemers!$A$2:$E$145,2,FALSE)</f>
        <v>#N/A</v>
      </c>
      <c r="D99" s="42" t="e">
        <f>VLOOKUP($B99,Deelnemers!$A$2:$E$145,3,FALSE)</f>
        <v>#N/A</v>
      </c>
      <c r="E99" s="13" t="e">
        <f>VLOOKUP($B99,Deelnemers!$A$2:$E$145,4,FALSE)</f>
        <v>#N/A</v>
      </c>
      <c r="F99" s="13" t="e">
        <f>VLOOKUP($B99,Deelnemers!$A$2:$E$145,5,FALSE)</f>
        <v>#N/A</v>
      </c>
      <c r="G99" s="13">
        <f>VLOOKUP(LEFT(A99,3),Boten!$A$2:$B$26,2,FALSE)</f>
        <v>0</v>
      </c>
      <c r="H99" s="196" t="str">
        <f>VLOOKUP(LEFT(A99,3),Boten!$A$2:$B$26,1,FALSE)</f>
        <v>B20</v>
      </c>
    </row>
    <row r="100" spans="1:8" ht="12.75">
      <c r="A100" s="25" t="s">
        <v>137</v>
      </c>
      <c r="B100" s="104"/>
      <c r="C100" s="13" t="e">
        <f>VLOOKUP($B100,Deelnemers!$A$2:$E$145,2,FALSE)</f>
        <v>#N/A</v>
      </c>
      <c r="D100" s="42" t="e">
        <f>VLOOKUP($B100,Deelnemers!$A$2:$E$145,3,FALSE)</f>
        <v>#N/A</v>
      </c>
      <c r="E100" s="13" t="e">
        <f>VLOOKUP($B100,Deelnemers!$A$2:$E$145,4,FALSE)</f>
        <v>#N/A</v>
      </c>
      <c r="F100" s="13" t="e">
        <f>VLOOKUP($B100,Deelnemers!$A$2:$E$145,5,FALSE)</f>
        <v>#N/A</v>
      </c>
      <c r="G100" s="13">
        <f>VLOOKUP(LEFT(A100,3),Boten!$A$2:$B$26,2,FALSE)</f>
        <v>0</v>
      </c>
      <c r="H100" s="196" t="str">
        <f>VLOOKUP(LEFT(A100,3),Boten!$A$2:$B$26,1,FALSE)</f>
        <v>B20</v>
      </c>
    </row>
    <row r="101" spans="1:8" ht="12.75">
      <c r="A101" s="25" t="s">
        <v>138</v>
      </c>
      <c r="B101" s="104"/>
      <c r="C101" s="13" t="e">
        <f>VLOOKUP($B101,Deelnemers!$A$2:$E$145,2,FALSE)</f>
        <v>#N/A</v>
      </c>
      <c r="D101" s="42" t="e">
        <f>VLOOKUP($B101,Deelnemers!$A$2:$E$145,3,FALSE)</f>
        <v>#N/A</v>
      </c>
      <c r="E101" s="13" t="e">
        <f>VLOOKUP($B101,Deelnemers!$A$2:$E$145,4,FALSE)</f>
        <v>#N/A</v>
      </c>
      <c r="F101" s="13" t="e">
        <f>VLOOKUP($B101,Deelnemers!$A$2:$E$145,5,FALSE)</f>
        <v>#N/A</v>
      </c>
      <c r="G101" s="13">
        <f>VLOOKUP(LEFT(A101,3),Boten!$A$2:$B$26,2,FALSE)</f>
        <v>0</v>
      </c>
      <c r="H101" s="196" t="str">
        <f>VLOOKUP(LEFT(A101,3),Boten!$A$2:$B$26,1,FALSE)</f>
        <v>B21</v>
      </c>
    </row>
    <row r="102" spans="1:8" ht="12.75">
      <c r="A102" s="25" t="s">
        <v>139</v>
      </c>
      <c r="B102" s="104"/>
      <c r="C102" s="13" t="e">
        <f>VLOOKUP($B102,Deelnemers!$A$2:$E$145,2,FALSE)</f>
        <v>#N/A</v>
      </c>
      <c r="D102" s="42" t="e">
        <f>VLOOKUP($B102,Deelnemers!$A$2:$E$145,3,FALSE)</f>
        <v>#N/A</v>
      </c>
      <c r="E102" s="13" t="e">
        <f>VLOOKUP($B102,Deelnemers!$A$2:$E$145,4,FALSE)</f>
        <v>#N/A</v>
      </c>
      <c r="F102" s="13" t="e">
        <f>VLOOKUP($B102,Deelnemers!$A$2:$E$145,5,FALSE)</f>
        <v>#N/A</v>
      </c>
      <c r="G102" s="13">
        <f>VLOOKUP(LEFT(A102,3),Boten!$A$2:$B$26,2,FALSE)</f>
        <v>0</v>
      </c>
      <c r="H102" s="196" t="str">
        <f>VLOOKUP(LEFT(A102,3),Boten!$A$2:$B$26,1,FALSE)</f>
        <v>B21</v>
      </c>
    </row>
    <row r="103" spans="1:8" ht="12.75">
      <c r="A103" s="25" t="s">
        <v>140</v>
      </c>
      <c r="B103" s="104"/>
      <c r="C103" s="13" t="e">
        <f>VLOOKUP($B103,Deelnemers!$A$2:$E$145,2,FALSE)</f>
        <v>#N/A</v>
      </c>
      <c r="D103" s="42" t="e">
        <f>VLOOKUP($B103,Deelnemers!$A$2:$E$145,3,FALSE)</f>
        <v>#N/A</v>
      </c>
      <c r="E103" s="13" t="e">
        <f>VLOOKUP($B103,Deelnemers!$A$2:$E$145,4,FALSE)</f>
        <v>#N/A</v>
      </c>
      <c r="F103" s="13" t="e">
        <f>VLOOKUP($B103,Deelnemers!$A$2:$E$145,5,FALSE)</f>
        <v>#N/A</v>
      </c>
      <c r="G103" s="13">
        <f>VLOOKUP(LEFT(A103,3),Boten!$A$2:$B$26,2,FALSE)</f>
        <v>0</v>
      </c>
      <c r="H103" s="196" t="str">
        <f>VLOOKUP(LEFT(A103,3),Boten!$A$2:$B$26,1,FALSE)</f>
        <v>B21</v>
      </c>
    </row>
    <row r="104" spans="1:8" ht="12.75">
      <c r="A104" s="25" t="s">
        <v>141</v>
      </c>
      <c r="B104" s="104"/>
      <c r="C104" s="13" t="e">
        <f>VLOOKUP($B104,Deelnemers!$A$2:$E$145,2,FALSE)</f>
        <v>#N/A</v>
      </c>
      <c r="D104" s="42" t="e">
        <f>VLOOKUP($B104,Deelnemers!$A$2:$E$145,3,FALSE)</f>
        <v>#N/A</v>
      </c>
      <c r="E104" s="13" t="e">
        <f>VLOOKUP($B104,Deelnemers!$A$2:$E$145,4,FALSE)</f>
        <v>#N/A</v>
      </c>
      <c r="F104" s="13" t="e">
        <f>VLOOKUP($B104,Deelnemers!$A$2:$E$145,5,FALSE)</f>
        <v>#N/A</v>
      </c>
      <c r="G104" s="13">
        <f>VLOOKUP(LEFT(A104,3),Boten!$A$2:$B$26,2,FALSE)</f>
        <v>0</v>
      </c>
      <c r="H104" s="196" t="str">
        <f>VLOOKUP(LEFT(A104,3),Boten!$A$2:$B$26,1,FALSE)</f>
        <v>B21</v>
      </c>
    </row>
    <row r="105" spans="1:8" ht="12.75">
      <c r="A105" s="25" t="s">
        <v>142</v>
      </c>
      <c r="B105" s="104"/>
      <c r="C105" s="13" t="e">
        <f>VLOOKUP($B105,Deelnemers!$A$2:$E$145,2,FALSE)</f>
        <v>#N/A</v>
      </c>
      <c r="D105" s="42" t="e">
        <f>VLOOKUP($B105,Deelnemers!$A$2:$E$145,3,FALSE)</f>
        <v>#N/A</v>
      </c>
      <c r="E105" s="13" t="e">
        <f>VLOOKUP($B105,Deelnemers!$A$2:$E$145,4,FALSE)</f>
        <v>#N/A</v>
      </c>
      <c r="F105" s="13" t="e">
        <f>VLOOKUP($B105,Deelnemers!$A$2:$E$145,5,FALSE)</f>
        <v>#N/A</v>
      </c>
      <c r="G105" s="13">
        <f>VLOOKUP(LEFT(A105,3),Boten!$A$2:$B$26,2,FALSE)</f>
        <v>0</v>
      </c>
      <c r="H105" s="196" t="str">
        <f>VLOOKUP(LEFT(A105,3),Boten!$A$2:$B$26,1,FALSE)</f>
        <v>B21</v>
      </c>
    </row>
    <row r="106" spans="1:8" ht="12.75">
      <c r="A106" s="25" t="s">
        <v>143</v>
      </c>
      <c r="B106" s="104"/>
      <c r="C106" s="13" t="e">
        <f>VLOOKUP($B106,Deelnemers!$A$2:$E$145,2,FALSE)</f>
        <v>#N/A</v>
      </c>
      <c r="D106" s="42" t="e">
        <f>VLOOKUP($B106,Deelnemers!$A$2:$E$145,3,FALSE)</f>
        <v>#N/A</v>
      </c>
      <c r="E106" s="13" t="e">
        <f>VLOOKUP($B106,Deelnemers!$A$2:$E$145,4,FALSE)</f>
        <v>#N/A</v>
      </c>
      <c r="F106" s="13" t="e">
        <f>VLOOKUP($B106,Deelnemers!$A$2:$E$145,5,FALSE)</f>
        <v>#N/A</v>
      </c>
      <c r="G106" s="13">
        <f>VLOOKUP(LEFT(A106,3),Boten!$A$2:$B$26,2,FALSE)</f>
        <v>0</v>
      </c>
      <c r="H106" s="196" t="str">
        <f>VLOOKUP(LEFT(A106,3),Boten!$A$2:$B$26,1,FALSE)</f>
        <v>B22</v>
      </c>
    </row>
    <row r="107" spans="1:8" ht="12.75">
      <c r="A107" s="25" t="s">
        <v>144</v>
      </c>
      <c r="B107" s="104"/>
      <c r="C107" s="13" t="e">
        <f>VLOOKUP($B107,Deelnemers!$A$2:$E$145,2,FALSE)</f>
        <v>#N/A</v>
      </c>
      <c r="D107" s="42" t="e">
        <f>VLOOKUP($B107,Deelnemers!$A$2:$E$145,3,FALSE)</f>
        <v>#N/A</v>
      </c>
      <c r="E107" s="13" t="e">
        <f>VLOOKUP($B107,Deelnemers!$A$2:$E$145,4,FALSE)</f>
        <v>#N/A</v>
      </c>
      <c r="F107" s="13" t="e">
        <f>VLOOKUP($B107,Deelnemers!$A$2:$E$145,5,FALSE)</f>
        <v>#N/A</v>
      </c>
      <c r="G107" s="13">
        <f>VLOOKUP(LEFT(A107,3),Boten!$A$2:$B$26,2,FALSE)</f>
        <v>0</v>
      </c>
      <c r="H107" s="196" t="str">
        <f>VLOOKUP(LEFT(A107,3),Boten!$A$2:$B$26,1,FALSE)</f>
        <v>B22</v>
      </c>
    </row>
    <row r="108" spans="1:8" ht="12.75">
      <c r="A108" s="25" t="s">
        <v>145</v>
      </c>
      <c r="B108" s="104"/>
      <c r="C108" s="13" t="e">
        <f>VLOOKUP($B108,Deelnemers!$A$2:$E$145,2,FALSE)</f>
        <v>#N/A</v>
      </c>
      <c r="D108" s="42" t="e">
        <f>VLOOKUP($B108,Deelnemers!$A$2:$E$145,3,FALSE)</f>
        <v>#N/A</v>
      </c>
      <c r="E108" s="13" t="e">
        <f>VLOOKUP($B108,Deelnemers!$A$2:$E$145,4,FALSE)</f>
        <v>#N/A</v>
      </c>
      <c r="F108" s="13" t="e">
        <f>VLOOKUP($B108,Deelnemers!$A$2:$E$145,5,FALSE)</f>
        <v>#N/A</v>
      </c>
      <c r="G108" s="13">
        <f>VLOOKUP(LEFT(A108,3),Boten!$A$2:$B$26,2,FALSE)</f>
        <v>0</v>
      </c>
      <c r="H108" s="196" t="str">
        <f>VLOOKUP(LEFT(A108,3),Boten!$A$2:$B$26,1,FALSE)</f>
        <v>B22</v>
      </c>
    </row>
    <row r="109" spans="1:8" ht="12.75">
      <c r="A109" s="25" t="s">
        <v>146</v>
      </c>
      <c r="B109" s="104"/>
      <c r="C109" s="13" t="e">
        <f>VLOOKUP($B109,Deelnemers!$A$2:$E$145,2,FALSE)</f>
        <v>#N/A</v>
      </c>
      <c r="D109" s="42" t="e">
        <f>VLOOKUP($B109,Deelnemers!$A$2:$E$145,3,FALSE)</f>
        <v>#N/A</v>
      </c>
      <c r="E109" s="13" t="e">
        <f>VLOOKUP($B109,Deelnemers!$A$2:$E$145,4,FALSE)</f>
        <v>#N/A</v>
      </c>
      <c r="F109" s="13" t="e">
        <f>VLOOKUP($B109,Deelnemers!$A$2:$E$145,5,FALSE)</f>
        <v>#N/A</v>
      </c>
      <c r="G109" s="13">
        <f>VLOOKUP(LEFT(A109,3),Boten!$A$2:$B$26,2,FALSE)</f>
        <v>0</v>
      </c>
      <c r="H109" s="196" t="str">
        <f>VLOOKUP(LEFT(A109,3),Boten!$A$2:$B$26,1,FALSE)</f>
        <v>B22</v>
      </c>
    </row>
    <row r="110" spans="1:8" ht="12.75">
      <c r="A110" s="25" t="s">
        <v>147</v>
      </c>
      <c r="B110" s="104"/>
      <c r="C110" s="13" t="e">
        <f>VLOOKUP($B110,Deelnemers!$A$2:$E$145,2,FALSE)</f>
        <v>#N/A</v>
      </c>
      <c r="D110" s="42" t="e">
        <f>VLOOKUP($B110,Deelnemers!$A$2:$E$145,3,FALSE)</f>
        <v>#N/A</v>
      </c>
      <c r="E110" s="13" t="e">
        <f>VLOOKUP($B110,Deelnemers!$A$2:$E$145,4,FALSE)</f>
        <v>#N/A</v>
      </c>
      <c r="F110" s="13" t="e">
        <f>VLOOKUP($B110,Deelnemers!$A$2:$E$145,5,FALSE)</f>
        <v>#N/A</v>
      </c>
      <c r="G110" s="13">
        <f>VLOOKUP(LEFT(A110,3),Boten!$A$2:$B$26,2,FALSE)</f>
        <v>0</v>
      </c>
      <c r="H110" s="196" t="str">
        <f>VLOOKUP(LEFT(A110,3),Boten!$A$2:$B$26,1,FALSE)</f>
        <v>B22</v>
      </c>
    </row>
    <row r="111" spans="1:8" ht="12.75">
      <c r="A111" s="25" t="s">
        <v>209</v>
      </c>
      <c r="B111" s="104"/>
      <c r="C111" s="13" t="e">
        <f>VLOOKUP($B111,Deelnemers!$A$2:$E$145,2,FALSE)</f>
        <v>#N/A</v>
      </c>
      <c r="D111" s="42" t="e">
        <f>VLOOKUP($B111,Deelnemers!$A$2:$E$145,3,FALSE)</f>
        <v>#N/A</v>
      </c>
      <c r="E111" s="13" t="e">
        <f>VLOOKUP($B111,Deelnemers!$A$2:$E$145,4,FALSE)</f>
        <v>#N/A</v>
      </c>
      <c r="F111" s="13" t="e">
        <f>VLOOKUP($B111,Deelnemers!$A$2:$E$145,5,FALSE)</f>
        <v>#N/A</v>
      </c>
      <c r="G111" s="13">
        <f>VLOOKUP(LEFT(A111,3),Boten!$A$2:$B$26,2,FALSE)</f>
        <v>0</v>
      </c>
      <c r="H111" s="196" t="str">
        <f>VLOOKUP(LEFT(A111,3),Boten!$A$2:$B$26,1,FALSE)</f>
        <v>B23</v>
      </c>
    </row>
    <row r="112" spans="1:8" ht="12.75">
      <c r="A112" s="25" t="s">
        <v>210</v>
      </c>
      <c r="B112" s="104"/>
      <c r="C112" s="13" t="e">
        <f>VLOOKUP($B112,Deelnemers!$A$2:$E$145,2,FALSE)</f>
        <v>#N/A</v>
      </c>
      <c r="D112" s="42" t="e">
        <f>VLOOKUP($B112,Deelnemers!$A$2:$E$145,3,FALSE)</f>
        <v>#N/A</v>
      </c>
      <c r="E112" s="13" t="e">
        <f>VLOOKUP($B112,Deelnemers!$A$2:$E$145,4,FALSE)</f>
        <v>#N/A</v>
      </c>
      <c r="F112" s="13" t="e">
        <f>VLOOKUP($B112,Deelnemers!$A$2:$E$145,5,FALSE)</f>
        <v>#N/A</v>
      </c>
      <c r="G112" s="13">
        <f>VLOOKUP(LEFT(A112,3),Boten!$A$2:$B$26,2,FALSE)</f>
        <v>0</v>
      </c>
      <c r="H112" s="196" t="str">
        <f>VLOOKUP(LEFT(A112,3),Boten!$A$2:$B$26,1,FALSE)</f>
        <v>B23</v>
      </c>
    </row>
    <row r="113" spans="1:8" ht="12.75">
      <c r="A113" s="25" t="s">
        <v>211</v>
      </c>
      <c r="B113" s="104"/>
      <c r="C113" s="13" t="e">
        <f>VLOOKUP($B113,Deelnemers!$A$2:$E$145,2,FALSE)</f>
        <v>#N/A</v>
      </c>
      <c r="D113" s="42" t="e">
        <f>VLOOKUP($B113,Deelnemers!$A$2:$E$145,3,FALSE)</f>
        <v>#N/A</v>
      </c>
      <c r="E113" s="13" t="e">
        <f>VLOOKUP($B113,Deelnemers!$A$2:$E$145,4,FALSE)</f>
        <v>#N/A</v>
      </c>
      <c r="F113" s="13" t="e">
        <f>VLOOKUP($B113,Deelnemers!$A$2:$E$145,5,FALSE)</f>
        <v>#N/A</v>
      </c>
      <c r="G113" s="13">
        <f>VLOOKUP(LEFT(A113,3),Boten!$A$2:$B$26,2,FALSE)</f>
        <v>0</v>
      </c>
      <c r="H113" s="196" t="str">
        <f>VLOOKUP(LEFT(A113,3),Boten!$A$2:$B$26,1,FALSE)</f>
        <v>B23</v>
      </c>
    </row>
  </sheetData>
  <sheetProtection/>
  <autoFilter ref="D1:G87"/>
  <printOptions/>
  <pageMargins left="0.75" right="0.75" top="0.77" bottom="0.46" header="0.37" footer="0.4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3">
      <selection activeCell="Q33" sqref="Q33"/>
    </sheetView>
  </sheetViews>
  <sheetFormatPr defaultColWidth="9.140625" defaultRowHeight="12.75"/>
  <cols>
    <col min="1" max="1" width="6.8515625" style="1" customWidth="1"/>
    <col min="2" max="2" width="6.28125" style="113" customWidth="1"/>
    <col min="3" max="3" width="5.28125" style="31" customWidth="1"/>
    <col min="4" max="4" width="10.7109375" style="18" customWidth="1"/>
    <col min="5" max="5" width="8.8515625" style="18" customWidth="1"/>
    <col min="6" max="6" width="3.421875" style="1" customWidth="1"/>
    <col min="7" max="7" width="6.140625" style="1" customWidth="1"/>
    <col min="8" max="8" width="14.00390625" style="113" customWidth="1"/>
    <col min="9" max="9" width="23.28125" style="1" customWidth="1"/>
    <col min="10" max="10" width="6.7109375" style="31" customWidth="1"/>
    <col min="11" max="11" width="27.7109375" style="1" customWidth="1"/>
    <col min="12" max="12" width="12.00390625" style="12" bestFit="1" customWidth="1"/>
    <col min="13" max="16384" width="9.140625" style="1" customWidth="1"/>
  </cols>
  <sheetData>
    <row r="1" spans="1:12" s="24" customFormat="1" ht="62.25" customHeight="1" thickBot="1">
      <c r="A1" s="19" t="s">
        <v>168</v>
      </c>
      <c r="B1" s="111" t="s">
        <v>218</v>
      </c>
      <c r="C1" s="20" t="s">
        <v>182</v>
      </c>
      <c r="D1" s="21" t="s">
        <v>183</v>
      </c>
      <c r="E1" s="21" t="s">
        <v>184</v>
      </c>
      <c r="F1" s="22" t="s">
        <v>11</v>
      </c>
      <c r="G1" s="22" t="s">
        <v>169</v>
      </c>
      <c r="H1" s="147" t="s">
        <v>170</v>
      </c>
      <c r="I1" s="20" t="s">
        <v>5</v>
      </c>
      <c r="J1" s="20" t="s">
        <v>171</v>
      </c>
      <c r="K1" s="20" t="s">
        <v>10</v>
      </c>
      <c r="L1" s="23" t="s">
        <v>12</v>
      </c>
    </row>
    <row r="2" spans="1:12" ht="12.75">
      <c r="A2" s="149" t="s">
        <v>55</v>
      </c>
      <c r="B2" s="114">
        <f>VLOOKUP($A2,Loting!$A$2:$F$125,2,FALSE)</f>
        <v>4</v>
      </c>
      <c r="C2" s="30">
        <v>13</v>
      </c>
      <c r="D2" s="17">
        <v>2.26</v>
      </c>
      <c r="E2" s="17"/>
      <c r="F2" s="6">
        <v>3</v>
      </c>
      <c r="G2" s="7">
        <v>32</v>
      </c>
      <c r="H2" s="148" t="str">
        <f>VLOOKUP($A2,Loting!$A$2:$G$125,7,FALSE)</f>
        <v>Bon Vivant</v>
      </c>
      <c r="I2" s="2" t="str">
        <f>VLOOKUP($A2,Loting!$A$2:$F$125,3,FALSE)</f>
        <v>Zuidhof Sjaak</v>
      </c>
      <c r="J2" s="146" t="str">
        <f>VLOOKUP($A2,Loting!$A$2:$F$125,4,FALSE)</f>
        <v>T01</v>
      </c>
      <c r="K2" s="2" t="str">
        <f>VLOOKUP($A2,Loting!$A$2:$F$125,5,FALSE)</f>
        <v>EZV Zemst A</v>
      </c>
      <c r="L2" s="11" t="str">
        <f>VLOOKUP($A2,Loting!$A$2:$F$125,6,FALSE)</f>
        <v>veteraan</v>
      </c>
    </row>
    <row r="3" spans="1:12" ht="12.75">
      <c r="A3" s="149" t="s">
        <v>69</v>
      </c>
      <c r="B3" s="114">
        <f>VLOOKUP($A3,Loting!$A$2:$F$125,2,FALSE)</f>
        <v>3</v>
      </c>
      <c r="C3" s="30">
        <v>10</v>
      </c>
      <c r="D3" s="17">
        <v>1.64</v>
      </c>
      <c r="E3" s="17"/>
      <c r="F3" s="6">
        <v>3</v>
      </c>
      <c r="G3" s="6">
        <v>34</v>
      </c>
      <c r="H3" s="148" t="str">
        <f>VLOOKUP($A3,Loting!$A$2:$G$125,7,FALSE)</f>
        <v>Asterix</v>
      </c>
      <c r="I3" s="2" t="str">
        <f>VLOOKUP($A3,Loting!$A$2:$F$125,3,FALSE)</f>
        <v>Van Gastel Harry</v>
      </c>
      <c r="J3" s="146" t="str">
        <f>VLOOKUP($A3,Loting!$A$2:$F$125,4,FALSE)</f>
        <v>T01</v>
      </c>
      <c r="K3" s="2" t="str">
        <f>VLOOKUP($A3,Loting!$A$2:$F$125,5,FALSE)</f>
        <v>EZV Zemst A</v>
      </c>
      <c r="L3" s="11" t="str">
        <f>VLOOKUP($A3,Loting!$A$2:$F$125,6,FALSE)</f>
        <v>veteraan</v>
      </c>
    </row>
    <row r="4" spans="1:12" ht="12.75">
      <c r="A4" s="149" t="s">
        <v>91</v>
      </c>
      <c r="B4" s="114">
        <f>VLOOKUP($A4,Loting!$A$2:$F$125,2,FALSE)</f>
        <v>5</v>
      </c>
      <c r="C4" s="30">
        <v>7</v>
      </c>
      <c r="D4" s="17">
        <v>1.04</v>
      </c>
      <c r="E4" s="17"/>
      <c r="F4" s="6">
        <v>3</v>
      </c>
      <c r="G4" s="7">
        <v>38</v>
      </c>
      <c r="H4" s="148" t="str">
        <f>VLOOKUP($A4,Loting!$A$2:$G$125,7,FALSE)</f>
        <v>Blue One</v>
      </c>
      <c r="I4" s="2" t="str">
        <f>VLOOKUP($A4,Loting!$A$2:$F$125,3,FALSE)</f>
        <v>Van den Bogaert Werner</v>
      </c>
      <c r="J4" s="146" t="str">
        <f>VLOOKUP($A4,Loting!$A$2:$F$125,4,FALSE)</f>
        <v>T01</v>
      </c>
      <c r="K4" s="2" t="str">
        <f>VLOOKUP($A4,Loting!$A$2:$F$125,5,FALSE)</f>
        <v>EZV Zemst A</v>
      </c>
      <c r="L4" s="11" t="str">
        <f>VLOOKUP($A4,Loting!$A$2:$F$125,6,FALSE)</f>
        <v>senior</v>
      </c>
    </row>
    <row r="5" spans="1:12" ht="12.75">
      <c r="A5" s="149" t="s">
        <v>49</v>
      </c>
      <c r="B5" s="114">
        <f>VLOOKUP($A5,Loting!$A$2:$F$125,2,FALSE)</f>
        <v>1</v>
      </c>
      <c r="C5" s="30">
        <v>17</v>
      </c>
      <c r="D5" s="17">
        <v>3.12</v>
      </c>
      <c r="E5" s="17"/>
      <c r="F5" s="6">
        <v>4</v>
      </c>
      <c r="G5" s="6">
        <v>40</v>
      </c>
      <c r="H5" s="148" t="str">
        <f>VLOOKUP($A5,Loting!$A$2:$G$125,7,FALSE)</f>
        <v>Ronnick</v>
      </c>
      <c r="I5" s="2" t="str">
        <f>VLOOKUP($A5,Loting!$A$2:$F$125,3,FALSE)</f>
        <v>Cleymans Ronny</v>
      </c>
      <c r="J5" s="146" t="str">
        <f>VLOOKUP($A5,Loting!$A$2:$F$125,4,FALSE)</f>
        <v>T01</v>
      </c>
      <c r="K5" s="2" t="str">
        <f>VLOOKUP($A5,Loting!$A$2:$F$125,5,FALSE)</f>
        <v>EZV Zemst A</v>
      </c>
      <c r="L5" s="11" t="str">
        <f>VLOOKUP($A5,Loting!$A$2:$F$125,6,FALSE)</f>
        <v>senior</v>
      </c>
    </row>
    <row r="6" spans="1:12" ht="12.75">
      <c r="A6" s="149" t="s">
        <v>75</v>
      </c>
      <c r="B6" s="114">
        <f>VLOOKUP($A6,Loting!$A$2:$F$125,2,FALSE)</f>
        <v>2</v>
      </c>
      <c r="C6" s="30">
        <v>15</v>
      </c>
      <c r="D6" s="17">
        <v>2.56</v>
      </c>
      <c r="E6" s="17"/>
      <c r="F6" s="6">
        <v>4</v>
      </c>
      <c r="G6" s="7">
        <v>42</v>
      </c>
      <c r="H6" s="148" t="str">
        <f>VLOOKUP($A6,Loting!$A$2:$G$125,7,FALSE)</f>
        <v>Eenhoorn</v>
      </c>
      <c r="I6" s="2" t="str">
        <f>VLOOKUP($A6,Loting!$A$2:$F$125,3,FALSE)</f>
        <v>Fokke Lennart</v>
      </c>
      <c r="J6" s="146" t="str">
        <f>VLOOKUP($A6,Loting!$A$2:$F$125,4,FALSE)</f>
        <v>T01</v>
      </c>
      <c r="K6" s="2" t="str">
        <f>VLOOKUP($A6,Loting!$A$2:$F$125,5,FALSE)</f>
        <v>EZV Zemst A</v>
      </c>
      <c r="L6" s="11" t="str">
        <f>VLOOKUP($A6,Loting!$A$2:$F$125,6,FALSE)</f>
        <v>senior</v>
      </c>
    </row>
    <row r="7" spans="1:12" ht="12.75">
      <c r="A7" s="149" t="s">
        <v>47</v>
      </c>
      <c r="B7" s="114">
        <f>VLOOKUP($A7,Loting!$A$2:$F$125,2,FALSE)</f>
        <v>11</v>
      </c>
      <c r="C7" s="30">
        <v>26</v>
      </c>
      <c r="D7" s="17">
        <v>5.08</v>
      </c>
      <c r="E7" s="17"/>
      <c r="F7" s="6">
        <v>1</v>
      </c>
      <c r="G7" s="6">
        <v>3</v>
      </c>
      <c r="H7" s="148" t="str">
        <f>VLOOKUP($A7,Loting!$A$2:$G$125,7,FALSE)</f>
        <v>Ronnick</v>
      </c>
      <c r="I7" s="2" t="str">
        <f>VLOOKUP($A7,Loting!$A$2:$F$125,3,FALSE)</f>
        <v>Vanderschaeghe Peter</v>
      </c>
      <c r="J7" s="146" t="str">
        <f>VLOOKUP($A7,Loting!$A$2:$F$125,4,FALSE)</f>
        <v>T02</v>
      </c>
      <c r="K7" s="2" t="str">
        <f>VLOOKUP($A7,Loting!$A$2:$F$125,5,FALSE)</f>
        <v>Tubertini België A</v>
      </c>
      <c r="L7" s="11" t="str">
        <f>VLOOKUP($A7,Loting!$A$2:$F$125,6,FALSE)</f>
        <v>senior</v>
      </c>
    </row>
    <row r="8" spans="1:12" ht="12.75">
      <c r="A8" s="149" t="s">
        <v>99</v>
      </c>
      <c r="B8" s="114">
        <f>VLOOKUP($A8,Loting!$A$2:$F$125,2,FALSE)</f>
        <v>8</v>
      </c>
      <c r="C8" s="30">
        <v>17</v>
      </c>
      <c r="D8" s="17">
        <v>3.54</v>
      </c>
      <c r="E8" s="17"/>
      <c r="F8" s="6">
        <v>1</v>
      </c>
      <c r="G8" s="7">
        <v>5</v>
      </c>
      <c r="H8" s="148" t="str">
        <f>VLOOKUP($A8,Loting!$A$2:$G$125,7,FALSE)</f>
        <v>Niko</v>
      </c>
      <c r="I8" s="2" t="str">
        <f>VLOOKUP($A8,Loting!$A$2:$F$125,3,FALSE)</f>
        <v>Buls Wilfried</v>
      </c>
      <c r="J8" s="146" t="str">
        <f>VLOOKUP($A8,Loting!$A$2:$F$125,4,FALSE)</f>
        <v>T02</v>
      </c>
      <c r="K8" s="2" t="str">
        <f>VLOOKUP($A8,Loting!$A$2:$F$125,5,FALSE)</f>
        <v>Tubertini België A</v>
      </c>
      <c r="L8" s="11" t="str">
        <f>VLOOKUP($A8,Loting!$A$2:$F$125,6,FALSE)</f>
        <v>veteraan</v>
      </c>
    </row>
    <row r="9" spans="1:12" ht="12.75">
      <c r="A9" s="149" t="s">
        <v>22</v>
      </c>
      <c r="B9" s="114">
        <f>VLOOKUP($A9,Loting!$A$2:$F$125,2,FALSE)</f>
        <v>7</v>
      </c>
      <c r="C9" s="30">
        <v>7</v>
      </c>
      <c r="D9" s="17">
        <v>1.48</v>
      </c>
      <c r="E9" s="17"/>
      <c r="F9" s="6">
        <v>1</v>
      </c>
      <c r="G9" s="6">
        <v>13</v>
      </c>
      <c r="H9" s="148" t="str">
        <f>VLOOKUP($A9,Loting!$A$2:$G$125,7,FALSE)</f>
        <v>Grappa</v>
      </c>
      <c r="I9" s="2" t="str">
        <f>VLOOKUP($A9,Loting!$A$2:$F$125,3,FALSE)</f>
        <v>Aspeslag Jan</v>
      </c>
      <c r="J9" s="146" t="str">
        <f>VLOOKUP($A9,Loting!$A$2:$F$125,4,FALSE)</f>
        <v>T02</v>
      </c>
      <c r="K9" s="2" t="str">
        <f>VLOOKUP($A9,Loting!$A$2:$F$125,5,FALSE)</f>
        <v>Tubertini België A</v>
      </c>
      <c r="L9" s="11" t="str">
        <f>VLOOKUP($A9,Loting!$A$2:$F$125,6,FALSE)</f>
        <v>veteraan</v>
      </c>
    </row>
    <row r="10" spans="1:12" ht="12.75">
      <c r="A10" s="149" t="s">
        <v>90</v>
      </c>
      <c r="B10" s="114">
        <f>VLOOKUP($A10,Loting!$A$2:$F$125,2,FALSE)</f>
        <v>9</v>
      </c>
      <c r="C10" s="30">
        <v>9</v>
      </c>
      <c r="D10" s="17">
        <v>1.64</v>
      </c>
      <c r="E10" s="17"/>
      <c r="F10" s="6">
        <v>2</v>
      </c>
      <c r="G10" s="7">
        <v>24</v>
      </c>
      <c r="H10" s="148" t="str">
        <f>VLOOKUP($A10,Loting!$A$2:$G$125,7,FALSE)</f>
        <v>Blue One</v>
      </c>
      <c r="I10" s="2" t="str">
        <f>VLOOKUP($A10,Loting!$A$2:$F$125,3,FALSE)</f>
        <v>Mertens Kurt</v>
      </c>
      <c r="J10" s="146" t="str">
        <f>VLOOKUP($A10,Loting!$A$2:$F$125,4,FALSE)</f>
        <v>T02</v>
      </c>
      <c r="K10" s="2" t="str">
        <f>VLOOKUP($A10,Loting!$A$2:$F$125,5,FALSE)</f>
        <v>Tubertini België A</v>
      </c>
      <c r="L10" s="11" t="str">
        <f>VLOOKUP($A10,Loting!$A$2:$F$125,6,FALSE)</f>
        <v>senior</v>
      </c>
    </row>
    <row r="11" spans="1:12" ht="12.75">
      <c r="A11" s="149" t="s">
        <v>64</v>
      </c>
      <c r="B11" s="114">
        <f>VLOOKUP($A11,Loting!$A$2:$F$125,2,FALSE)</f>
        <v>10</v>
      </c>
      <c r="C11" s="30">
        <v>9</v>
      </c>
      <c r="D11" s="17">
        <v>1.56</v>
      </c>
      <c r="E11" s="17"/>
      <c r="F11" s="6">
        <v>3</v>
      </c>
      <c r="G11" s="6">
        <v>35</v>
      </c>
      <c r="H11" s="148" t="str">
        <f>VLOOKUP($A11,Loting!$A$2:$G$125,7,FALSE)</f>
        <v>Lysa</v>
      </c>
      <c r="I11" s="2" t="str">
        <f>VLOOKUP($A11,Loting!$A$2:$F$125,3,FALSE)</f>
        <v>Ruys Stefan</v>
      </c>
      <c r="J11" s="146" t="str">
        <f>VLOOKUP($A11,Loting!$A$2:$F$125,4,FALSE)</f>
        <v>T02</v>
      </c>
      <c r="K11" s="2" t="str">
        <f>VLOOKUP($A11,Loting!$A$2:$F$125,5,FALSE)</f>
        <v>Tubertini België A</v>
      </c>
      <c r="L11" s="11" t="str">
        <f>VLOOKUP($A11,Loting!$A$2:$F$125,6,FALSE)</f>
        <v>veteraan</v>
      </c>
    </row>
    <row r="12" spans="1:12" ht="12.75">
      <c r="A12" s="149" t="s">
        <v>76</v>
      </c>
      <c r="B12" s="114">
        <f>VLOOKUP($A12,Loting!$A$2:$F$125,2,FALSE)</f>
        <v>15</v>
      </c>
      <c r="C12" s="30">
        <v>16</v>
      </c>
      <c r="D12" s="17">
        <v>2.76</v>
      </c>
      <c r="E12" s="17"/>
      <c r="F12" s="6">
        <v>3</v>
      </c>
      <c r="G12" s="7">
        <v>29</v>
      </c>
      <c r="H12" s="148" t="str">
        <f>VLOOKUP($A12,Loting!$A$2:$G$125,7,FALSE)</f>
        <v>Eenhoorn</v>
      </c>
      <c r="I12" s="2" t="str">
        <f>VLOOKUP($A12,Loting!$A$2:$F$125,3,FALSE)</f>
        <v>de Bruyn Geert</v>
      </c>
      <c r="J12" s="146" t="str">
        <f>VLOOKUP($A12,Loting!$A$2:$F$125,4,FALSE)</f>
        <v>T03</v>
      </c>
      <c r="K12" s="2" t="str">
        <f>VLOOKUP($A12,Loting!$A$2:$F$125,5,FALSE)</f>
        <v>Tubertini NL</v>
      </c>
      <c r="L12" s="11" t="str">
        <f>VLOOKUP($A12,Loting!$A$2:$F$125,6,FALSE)</f>
        <v>veteraan</v>
      </c>
    </row>
    <row r="13" spans="1:12" ht="12.75">
      <c r="A13" s="149" t="s">
        <v>95</v>
      </c>
      <c r="B13" s="114">
        <f>VLOOKUP($A13,Loting!$A$2:$F$125,2,FALSE)</f>
        <v>16</v>
      </c>
      <c r="C13" s="30">
        <v>13</v>
      </c>
      <c r="D13" s="17">
        <v>1.94</v>
      </c>
      <c r="E13" s="17"/>
      <c r="F13" s="6">
        <v>4</v>
      </c>
      <c r="G13" s="6">
        <v>43</v>
      </c>
      <c r="H13" s="148" t="str">
        <f>VLOOKUP($A13,Loting!$A$2:$G$125,7,FALSE)</f>
        <v>Young Warrior</v>
      </c>
      <c r="I13" s="2" t="str">
        <f>VLOOKUP($A13,Loting!$A$2:$F$125,3,FALSE)</f>
        <v>Leeuwis Albert</v>
      </c>
      <c r="J13" s="146" t="str">
        <f>VLOOKUP($A13,Loting!$A$2:$F$125,4,FALSE)</f>
        <v>T03</v>
      </c>
      <c r="K13" s="2" t="str">
        <f>VLOOKUP($A13,Loting!$A$2:$F$125,5,FALSE)</f>
        <v>Tubertini NL</v>
      </c>
      <c r="L13" s="11" t="str">
        <f>VLOOKUP($A13,Loting!$A$2:$F$125,6,FALSE)</f>
        <v>senior</v>
      </c>
    </row>
    <row r="14" spans="1:12" ht="12.75">
      <c r="A14" s="149" t="s">
        <v>101</v>
      </c>
      <c r="B14" s="114">
        <f>VLOOKUP($A14,Loting!$A$2:$F$125,2,FALSE)</f>
        <v>14</v>
      </c>
      <c r="C14" s="30">
        <v>5</v>
      </c>
      <c r="D14" s="17">
        <v>1.08</v>
      </c>
      <c r="E14" s="17"/>
      <c r="F14" s="6">
        <v>4</v>
      </c>
      <c r="G14" s="7">
        <v>47</v>
      </c>
      <c r="H14" s="148" t="str">
        <f>VLOOKUP($A14,Loting!$A$2:$G$125,7,FALSE)</f>
        <v>Niko</v>
      </c>
      <c r="I14" s="2" t="str">
        <f>VLOOKUP($A14,Loting!$A$2:$F$125,3,FALSE)</f>
        <v>Troost Pim</v>
      </c>
      <c r="J14" s="146" t="str">
        <f>VLOOKUP($A14,Loting!$A$2:$F$125,4,FALSE)</f>
        <v>T03</v>
      </c>
      <c r="K14" s="2" t="str">
        <f>VLOOKUP($A14,Loting!$A$2:$F$125,5,FALSE)</f>
        <v>Tubertini NL</v>
      </c>
      <c r="L14" s="11" t="str">
        <f>VLOOKUP($A14,Loting!$A$2:$F$125,6,FALSE)</f>
        <v>senior</v>
      </c>
    </row>
    <row r="15" spans="1:12" ht="12.75">
      <c r="A15" s="149" t="s">
        <v>79</v>
      </c>
      <c r="B15" s="114">
        <f>VLOOKUP($A15,Loting!$A$2:$F$125,2,FALSE)</f>
        <v>18</v>
      </c>
      <c r="C15" s="30">
        <v>10</v>
      </c>
      <c r="D15" s="17">
        <v>1.68</v>
      </c>
      <c r="E15" s="17"/>
      <c r="F15" s="6">
        <v>5</v>
      </c>
      <c r="G15" s="6">
        <v>53</v>
      </c>
      <c r="H15" s="148" t="str">
        <f>VLOOKUP($A15,Loting!$A$2:$G$125,7,FALSE)</f>
        <v>Aegir</v>
      </c>
      <c r="I15" s="2" t="str">
        <f>VLOOKUP($A15,Loting!$A$2:$F$125,3,FALSE)</f>
        <v>Ripson Ernest</v>
      </c>
      <c r="J15" s="146" t="str">
        <f>VLOOKUP($A15,Loting!$A$2:$F$125,4,FALSE)</f>
        <v>T03</v>
      </c>
      <c r="K15" s="2" t="str">
        <f>VLOOKUP($A15,Loting!$A$2:$F$125,5,FALSE)</f>
        <v>Tubertini NL</v>
      </c>
      <c r="L15" s="11" t="str">
        <f>VLOOKUP($A15,Loting!$A$2:$F$125,6,FALSE)</f>
        <v>senior</v>
      </c>
    </row>
    <row r="16" spans="1:12" ht="12.75">
      <c r="A16" s="149" t="s">
        <v>85</v>
      </c>
      <c r="B16" s="114">
        <f>VLOOKUP($A16,Loting!$A$2:$F$125,2,FALSE)</f>
        <v>17</v>
      </c>
      <c r="C16" s="30">
        <v>8</v>
      </c>
      <c r="D16" s="17">
        <v>1.34</v>
      </c>
      <c r="E16" s="17"/>
      <c r="F16" s="6">
        <v>5</v>
      </c>
      <c r="G16" s="7">
        <v>56</v>
      </c>
      <c r="H16" s="148" t="str">
        <f>VLOOKUP($A16,Loting!$A$2:$G$125,7,FALSE)</f>
        <v>Windsor</v>
      </c>
      <c r="I16" s="2" t="str">
        <f>VLOOKUP($A16,Loting!$A$2:$F$125,3,FALSE)</f>
        <v>Stelwage Arjan</v>
      </c>
      <c r="J16" s="146" t="str">
        <f>VLOOKUP($A16,Loting!$A$2:$F$125,4,FALSE)</f>
        <v>T03</v>
      </c>
      <c r="K16" s="2" t="str">
        <f>VLOOKUP($A16,Loting!$A$2:$F$125,5,FALSE)</f>
        <v>Tubertini NL</v>
      </c>
      <c r="L16" s="11" t="str">
        <f>VLOOKUP($A16,Loting!$A$2:$F$125,6,FALSE)</f>
        <v>senior</v>
      </c>
    </row>
    <row r="17" spans="1:12" ht="12.75">
      <c r="A17" s="149" t="s">
        <v>94</v>
      </c>
      <c r="B17" s="114">
        <f>VLOOKUP($A17,Loting!$A$2:$F$125,2,FALSE)</f>
        <v>22</v>
      </c>
      <c r="C17" s="30">
        <v>17</v>
      </c>
      <c r="D17" s="17">
        <v>2.7</v>
      </c>
      <c r="E17" s="17"/>
      <c r="F17" s="6">
        <v>2</v>
      </c>
      <c r="G17" s="6">
        <v>18</v>
      </c>
      <c r="H17" s="148" t="str">
        <f>VLOOKUP($A17,Loting!$A$2:$G$125,7,FALSE)</f>
        <v>Young Warrior</v>
      </c>
      <c r="I17" s="2" t="str">
        <f>VLOOKUP($A17,Loting!$A$2:$F$125,3,FALSE)</f>
        <v>Dehaen Stefan</v>
      </c>
      <c r="J17" s="146" t="str">
        <f>VLOOKUP($A17,Loting!$A$2:$F$125,4,FALSE)</f>
        <v>T04</v>
      </c>
      <c r="K17" s="2" t="str">
        <f>VLOOKUP($A17,Loting!$A$2:$F$125,5,FALSE)</f>
        <v>GZD- Het Loze Vissertje Gent A</v>
      </c>
      <c r="L17" s="11" t="str">
        <f>VLOOKUP($A17,Loting!$A$2:$F$125,6,FALSE)</f>
        <v>senior</v>
      </c>
    </row>
    <row r="18" spans="1:12" ht="12.75">
      <c r="A18" s="149" t="s">
        <v>25</v>
      </c>
      <c r="B18" s="114">
        <f>VLOOKUP($A18,Loting!$A$2:$F$125,2,FALSE)</f>
        <v>21</v>
      </c>
      <c r="C18" s="30">
        <v>5</v>
      </c>
      <c r="D18" s="17">
        <v>1.3</v>
      </c>
      <c r="E18" s="17"/>
      <c r="F18" s="6">
        <v>3</v>
      </c>
      <c r="G18" s="7">
        <v>37</v>
      </c>
      <c r="H18" s="148" t="str">
        <f>VLOOKUP($A18,Loting!$A$2:$G$125,7,FALSE)</f>
        <v>Grappa</v>
      </c>
      <c r="I18" s="2" t="str">
        <f>VLOOKUP($A18,Loting!$A$2:$F$125,3,FALSE)</f>
        <v>Ongenae Didier</v>
      </c>
      <c r="J18" s="146" t="str">
        <f>VLOOKUP($A18,Loting!$A$2:$F$125,4,FALSE)</f>
        <v>T04</v>
      </c>
      <c r="K18" s="2" t="str">
        <f>VLOOKUP($A18,Loting!$A$2:$F$125,5,FALSE)</f>
        <v>GZD- Het Loze Vissertje Gent A</v>
      </c>
      <c r="L18" s="11" t="str">
        <f>VLOOKUP($A18,Loting!$A$2:$F$125,6,FALSE)</f>
        <v>senior</v>
      </c>
    </row>
    <row r="19" spans="1:12" ht="12.75">
      <c r="A19" s="149" t="s">
        <v>58</v>
      </c>
      <c r="B19" s="114">
        <f>VLOOKUP($A19,Loting!$A$2:$F$125,2,FALSE)</f>
        <v>23</v>
      </c>
      <c r="C19" s="30">
        <v>4</v>
      </c>
      <c r="D19" s="17">
        <v>0.78</v>
      </c>
      <c r="E19" s="17"/>
      <c r="F19" s="6">
        <v>3</v>
      </c>
      <c r="G19" s="6">
        <v>39</v>
      </c>
      <c r="H19" s="148" t="str">
        <f>VLOOKUP($A19,Loting!$A$2:$G$125,7,FALSE)</f>
        <v>Queen</v>
      </c>
      <c r="I19" s="2" t="str">
        <f>VLOOKUP($A19,Loting!$A$2:$F$125,3,FALSE)</f>
        <v>Van Hoorde Gino</v>
      </c>
      <c r="J19" s="146" t="str">
        <f>VLOOKUP($A19,Loting!$A$2:$F$125,4,FALSE)</f>
        <v>T04</v>
      </c>
      <c r="K19" s="2" t="str">
        <f>VLOOKUP($A19,Loting!$A$2:$F$125,5,FALSE)</f>
        <v>GZD- Het Loze Vissertje Gent A</v>
      </c>
      <c r="L19" s="11" t="str">
        <f>VLOOKUP($A19,Loting!$A$2:$F$125,6,FALSE)</f>
        <v>senior</v>
      </c>
    </row>
    <row r="20" spans="1:12" ht="12.75">
      <c r="A20" s="149" t="s">
        <v>54</v>
      </c>
      <c r="B20" s="114">
        <f>VLOOKUP($A20,Loting!$A$2:$F$125,2,FALSE)</f>
        <v>26</v>
      </c>
      <c r="C20" s="30">
        <v>11</v>
      </c>
      <c r="D20" s="17">
        <v>1.64</v>
      </c>
      <c r="E20" s="17"/>
      <c r="F20" s="6">
        <v>5</v>
      </c>
      <c r="G20" s="7">
        <v>54</v>
      </c>
      <c r="H20" s="148" t="str">
        <f>VLOOKUP($A20,Loting!$A$2:$G$125,7,FALSE)</f>
        <v>Bon Vivant</v>
      </c>
      <c r="I20" s="2" t="str">
        <f>VLOOKUP($A20,Loting!$A$2:$F$125,3,FALSE)</f>
        <v>Knuyt Erik</v>
      </c>
      <c r="J20" s="146" t="str">
        <f>VLOOKUP($A20,Loting!$A$2:$F$125,4,FALSE)</f>
        <v>T04</v>
      </c>
      <c r="K20" s="2" t="str">
        <f>VLOOKUP($A20,Loting!$A$2:$F$125,5,FALSE)</f>
        <v>GZD- Het Loze Vissertje Gent </v>
      </c>
      <c r="L20" s="11" t="str">
        <f>VLOOKUP($A20,Loting!$A$2:$F$125,6,FALSE)</f>
        <v>senior</v>
      </c>
    </row>
    <row r="21" spans="1:12" ht="12.75">
      <c r="A21" s="149" t="s">
        <v>89</v>
      </c>
      <c r="B21" s="114">
        <f>VLOOKUP($A21,Loting!$A$2:$F$125,2,FALSE)</f>
        <v>19</v>
      </c>
      <c r="C21" s="30">
        <v>0</v>
      </c>
      <c r="D21" s="17">
        <v>0</v>
      </c>
      <c r="E21" s="17"/>
      <c r="F21" s="6">
        <v>5</v>
      </c>
      <c r="G21" s="6">
        <v>61</v>
      </c>
      <c r="H21" s="148" t="str">
        <f>VLOOKUP($A21,Loting!$A$2:$G$125,7,FALSE)</f>
        <v>Blue One</v>
      </c>
      <c r="I21" s="2" t="str">
        <f>VLOOKUP($A21,Loting!$A$2:$F$125,3,FALSE)</f>
        <v>Veys Bjorn</v>
      </c>
      <c r="J21" s="146" t="str">
        <f>VLOOKUP($A21,Loting!$A$2:$F$125,4,FALSE)</f>
        <v>T04</v>
      </c>
      <c r="K21" s="2" t="str">
        <f>VLOOKUP($A21,Loting!$A$2:$F$125,5,FALSE)</f>
        <v>GZD- Het Loze Vissertje Gent A</v>
      </c>
      <c r="L21" s="11" t="str">
        <f>VLOOKUP($A21,Loting!$A$2:$F$125,6,FALSE)</f>
        <v>senior</v>
      </c>
    </row>
    <row r="22" spans="1:12" ht="12.75">
      <c r="A22" s="149" t="s">
        <v>17</v>
      </c>
      <c r="B22" s="114">
        <f>VLOOKUP($A22,Loting!$A$2:$F$125,2,FALSE)</f>
        <v>31</v>
      </c>
      <c r="C22" s="30">
        <v>23</v>
      </c>
      <c r="D22" s="17">
        <v>3.68</v>
      </c>
      <c r="E22" s="17"/>
      <c r="F22" s="6">
        <v>1</v>
      </c>
      <c r="G22" s="7">
        <v>4</v>
      </c>
      <c r="H22" s="148" t="str">
        <f>VLOOKUP($A22,Loting!$A$2:$G$125,7,FALSE)</f>
        <v>Zeeduivel</v>
      </c>
      <c r="I22" s="2" t="str">
        <f>VLOOKUP($A22,Loting!$A$2:$F$125,3,FALSE)</f>
        <v>Devijnck Danny</v>
      </c>
      <c r="J22" s="146" t="str">
        <f>VLOOKUP($A22,Loting!$A$2:$F$125,4,FALSE)</f>
        <v>T05</v>
      </c>
      <c r="K22" s="2" t="str">
        <f>VLOOKUP($A22,Loting!$A$2:$F$125,5,FALSE)</f>
        <v>Robbyfish A</v>
      </c>
      <c r="L22" s="11" t="str">
        <f>VLOOKUP($A22,Loting!$A$2:$F$125,6,FALSE)</f>
        <v>senior</v>
      </c>
    </row>
    <row r="23" spans="1:12" ht="12.75">
      <c r="A23" s="149" t="s">
        <v>48</v>
      </c>
      <c r="B23" s="114">
        <f>VLOOKUP($A23,Loting!$A$2:$F$125,2,FALSE)</f>
        <v>28</v>
      </c>
      <c r="C23" s="30">
        <v>23</v>
      </c>
      <c r="D23" s="17">
        <v>4.08</v>
      </c>
      <c r="E23" s="17"/>
      <c r="F23" s="6">
        <v>2</v>
      </c>
      <c r="G23" s="6">
        <v>14</v>
      </c>
      <c r="H23" s="148" t="str">
        <f>VLOOKUP($A23,Loting!$A$2:$G$125,7,FALSE)</f>
        <v>Ronnick</v>
      </c>
      <c r="I23" s="2" t="str">
        <f>VLOOKUP($A23,Loting!$A$2:$F$125,3,FALSE)</f>
        <v>Groenendaels Tom</v>
      </c>
      <c r="J23" s="146" t="str">
        <f>VLOOKUP($A23,Loting!$A$2:$F$125,4,FALSE)</f>
        <v>T05</v>
      </c>
      <c r="K23" s="2" t="str">
        <f>VLOOKUP($A23,Loting!$A$2:$F$125,5,FALSE)</f>
        <v>Robbyfish A</v>
      </c>
      <c r="L23" s="11" t="str">
        <f>VLOOKUP($A23,Loting!$A$2:$F$125,6,FALSE)</f>
        <v>senior</v>
      </c>
    </row>
    <row r="24" spans="1:12" ht="12.75">
      <c r="A24" s="149" t="s">
        <v>72</v>
      </c>
      <c r="B24" s="114">
        <f>VLOOKUP($A24,Loting!$A$2:$F$125,2,FALSE)</f>
        <v>30</v>
      </c>
      <c r="C24" s="30">
        <v>23</v>
      </c>
      <c r="D24" s="17">
        <v>3.86</v>
      </c>
      <c r="E24" s="17"/>
      <c r="F24" s="6">
        <v>2</v>
      </c>
      <c r="G24" s="7">
        <v>15</v>
      </c>
      <c r="H24" s="148" t="str">
        <f>VLOOKUP($A24,Loting!$A$2:$G$125,7,FALSE)</f>
        <v>Eenhoorn</v>
      </c>
      <c r="I24" s="2" t="str">
        <f>VLOOKUP($A24,Loting!$A$2:$F$125,3,FALSE)</f>
        <v>Devijnck Brian</v>
      </c>
      <c r="J24" s="146" t="str">
        <f>VLOOKUP($A24,Loting!$A$2:$F$125,4,FALSE)</f>
        <v>T05</v>
      </c>
      <c r="K24" s="2" t="str">
        <f>VLOOKUP($A24,Loting!$A$2:$F$125,5,FALSE)</f>
        <v>Robbyfish A</v>
      </c>
      <c r="L24" s="11" t="str">
        <f>VLOOKUP($A24,Loting!$A$2:$F$125,6,FALSE)</f>
        <v>senior</v>
      </c>
    </row>
    <row r="25" spans="1:12" ht="12.75">
      <c r="A25" s="149" t="s">
        <v>68</v>
      </c>
      <c r="B25" s="114">
        <f>VLOOKUP($A25,Loting!$A$2:$F$125,2,FALSE)</f>
        <v>29</v>
      </c>
      <c r="C25" s="30">
        <v>13</v>
      </c>
      <c r="D25" s="17">
        <v>2.4</v>
      </c>
      <c r="E25" s="17"/>
      <c r="F25" s="6">
        <v>2</v>
      </c>
      <c r="G25" s="6">
        <v>21</v>
      </c>
      <c r="H25" s="148" t="str">
        <f>VLOOKUP($A25,Loting!$A$2:$G$125,7,FALSE)</f>
        <v>Asterix</v>
      </c>
      <c r="I25" s="2" t="str">
        <f>VLOOKUP($A25,Loting!$A$2:$F$125,3,FALSE)</f>
        <v>Cole Bram</v>
      </c>
      <c r="J25" s="146" t="str">
        <f>VLOOKUP($A25,Loting!$A$2:$F$125,4,FALSE)</f>
        <v>T05</v>
      </c>
      <c r="K25" s="2" t="str">
        <f>VLOOKUP($A25,Loting!$A$2:$F$125,5,FALSE)</f>
        <v>Robbyfish A</v>
      </c>
      <c r="L25" s="11" t="str">
        <f>VLOOKUP($A25,Loting!$A$2:$F$125,6,FALSE)</f>
        <v>senior</v>
      </c>
    </row>
    <row r="26" spans="1:12" ht="12.75">
      <c r="A26" s="149" t="s">
        <v>52</v>
      </c>
      <c r="B26" s="114">
        <f>VLOOKUP($A26,Loting!$A$2:$F$125,2,FALSE)</f>
        <v>32</v>
      </c>
      <c r="C26" s="30">
        <v>13</v>
      </c>
      <c r="D26" s="17">
        <v>1.94</v>
      </c>
      <c r="E26" s="17"/>
      <c r="F26" s="6">
        <v>4</v>
      </c>
      <c r="G26" s="7">
        <v>43</v>
      </c>
      <c r="H26" s="148" t="str">
        <f>VLOOKUP($A26,Loting!$A$2:$G$125,7,FALSE)</f>
        <v>Bon Vivant</v>
      </c>
      <c r="I26" s="2" t="str">
        <f>VLOOKUP($A26,Loting!$A$2:$F$125,3,FALSE)</f>
        <v>Florus Robby</v>
      </c>
      <c r="J26" s="146" t="str">
        <f>VLOOKUP($A26,Loting!$A$2:$F$125,4,FALSE)</f>
        <v>T05</v>
      </c>
      <c r="K26" s="2" t="str">
        <f>VLOOKUP($A26,Loting!$A$2:$F$125,5,FALSE)</f>
        <v>Robbyfish A</v>
      </c>
      <c r="L26" s="11" t="str">
        <f>VLOOKUP($A26,Loting!$A$2:$F$125,6,FALSE)</f>
        <v>senior</v>
      </c>
    </row>
    <row r="27" spans="1:12" ht="12.75">
      <c r="A27" s="149" t="s">
        <v>77</v>
      </c>
      <c r="B27" s="114">
        <f>VLOOKUP($A27,Loting!$A$2:$F$125,2,FALSE)</f>
        <v>35</v>
      </c>
      <c r="C27" s="30">
        <v>20</v>
      </c>
      <c r="D27" s="17">
        <v>3.7</v>
      </c>
      <c r="E27" s="17"/>
      <c r="F27" s="6">
        <v>2</v>
      </c>
      <c r="G27" s="6">
        <v>16</v>
      </c>
      <c r="H27" s="148" t="str">
        <f>VLOOKUP($A27,Loting!$A$2:$G$125,7,FALSE)</f>
        <v>Aegir</v>
      </c>
      <c r="I27" s="2" t="str">
        <f>VLOOKUP($A27,Loting!$A$2:$F$125,3,FALSE)</f>
        <v>Herincx Manuel</v>
      </c>
      <c r="J27" s="146" t="str">
        <f>VLOOKUP($A27,Loting!$A$2:$F$125,4,FALSE)</f>
        <v>T06</v>
      </c>
      <c r="K27" s="2" t="str">
        <f>VLOOKUP($A27,Loting!$A$2:$F$125,5,FALSE)</f>
        <v>Robbyfish B</v>
      </c>
      <c r="L27" s="11" t="str">
        <f>VLOOKUP($A27,Loting!$A$2:$F$125,6,FALSE)</f>
        <v>senior</v>
      </c>
    </row>
    <row r="28" spans="1:12" ht="12.75">
      <c r="A28" s="149" t="s">
        <v>82</v>
      </c>
      <c r="B28" s="114">
        <f>VLOOKUP($A28,Loting!$A$2:$F$125,2,FALSE)</f>
        <v>34</v>
      </c>
      <c r="C28" s="30">
        <v>14</v>
      </c>
      <c r="D28" s="17">
        <v>2.84</v>
      </c>
      <c r="E28" s="17"/>
      <c r="F28" s="6">
        <v>2</v>
      </c>
      <c r="G28" s="7">
        <v>17</v>
      </c>
      <c r="H28" s="148" t="str">
        <f>VLOOKUP($A28,Loting!$A$2:$G$125,7,FALSE)</f>
        <v>Windsor</v>
      </c>
      <c r="I28" s="2" t="str">
        <f>VLOOKUP($A28,Loting!$A$2:$F$125,3,FALSE)</f>
        <v>Van Hecke Marc</v>
      </c>
      <c r="J28" s="146" t="str">
        <f>VLOOKUP($A28,Loting!$A$2:$F$125,4,FALSE)</f>
        <v>T06</v>
      </c>
      <c r="K28" s="2" t="str">
        <f>VLOOKUP($A28,Loting!$A$2:$F$125,5,FALSE)</f>
        <v>Robbyfish B</v>
      </c>
      <c r="L28" s="11" t="str">
        <f>VLOOKUP($A28,Loting!$A$2:$F$125,6,FALSE)</f>
        <v>veteraan</v>
      </c>
    </row>
    <row r="29" spans="1:12" ht="12.75">
      <c r="A29" s="149" t="s">
        <v>53</v>
      </c>
      <c r="B29" s="114">
        <f>VLOOKUP($A29,Loting!$A$2:$F$125,2,FALSE)</f>
        <v>37</v>
      </c>
      <c r="C29" s="30">
        <v>17</v>
      </c>
      <c r="D29" s="17">
        <v>2.64</v>
      </c>
      <c r="E29" s="17"/>
      <c r="F29" s="6">
        <v>2</v>
      </c>
      <c r="G29" s="6">
        <v>19</v>
      </c>
      <c r="H29" s="148" t="str">
        <f>VLOOKUP($A29,Loting!$A$2:$G$125,7,FALSE)</f>
        <v>Bon Vivant</v>
      </c>
      <c r="I29" s="2" t="str">
        <f>VLOOKUP($A29,Loting!$A$2:$F$125,3,FALSE)</f>
        <v>Machiels Bert</v>
      </c>
      <c r="J29" s="146" t="str">
        <f>VLOOKUP($A29,Loting!$A$2:$F$125,4,FALSE)</f>
        <v>T06</v>
      </c>
      <c r="K29" s="2" t="str">
        <f>VLOOKUP($A29,Loting!$A$2:$F$125,5,FALSE)</f>
        <v>Robbyfish B</v>
      </c>
      <c r="L29" s="11" t="str">
        <f>VLOOKUP($A29,Loting!$A$2:$F$125,6,FALSE)</f>
        <v>senior</v>
      </c>
    </row>
    <row r="30" spans="1:12" ht="12.75">
      <c r="A30" s="149" t="s">
        <v>98</v>
      </c>
      <c r="B30" s="114">
        <f>VLOOKUP($A30,Loting!$A$2:$F$125,2,FALSE)</f>
        <v>36</v>
      </c>
      <c r="C30" s="30">
        <v>9</v>
      </c>
      <c r="D30" s="17">
        <v>1.82</v>
      </c>
      <c r="E30" s="17"/>
      <c r="F30" s="6">
        <v>2</v>
      </c>
      <c r="G30" s="7">
        <v>23</v>
      </c>
      <c r="H30" s="148" t="str">
        <f>VLOOKUP($A30,Loting!$A$2:$G$125,7,FALSE)</f>
        <v>Niko</v>
      </c>
      <c r="I30" s="2" t="str">
        <f>VLOOKUP($A30,Loting!$A$2:$F$125,3,FALSE)</f>
        <v>Van Sandt Fonne</v>
      </c>
      <c r="J30" s="146" t="str">
        <f>VLOOKUP($A30,Loting!$A$2:$F$125,4,FALSE)</f>
        <v>T06</v>
      </c>
      <c r="K30" s="2" t="str">
        <f>VLOOKUP($A30,Loting!$A$2:$F$125,5,FALSE)</f>
        <v>Robbyfish B</v>
      </c>
      <c r="L30" s="11" t="str">
        <f>VLOOKUP($A30,Loting!$A$2:$F$125,6,FALSE)</f>
        <v>senior</v>
      </c>
    </row>
    <row r="31" spans="1:12" ht="12.75">
      <c r="A31" s="149" t="s">
        <v>23</v>
      </c>
      <c r="B31" s="114">
        <f>VLOOKUP($A31,Loting!$A$2:$F$125,2,FALSE)</f>
        <v>33</v>
      </c>
      <c r="C31" s="30">
        <v>6</v>
      </c>
      <c r="D31" s="17">
        <v>1.42</v>
      </c>
      <c r="E31" s="17"/>
      <c r="F31" s="6">
        <v>2</v>
      </c>
      <c r="G31" s="6">
        <v>26</v>
      </c>
      <c r="H31" s="148" t="str">
        <f>VLOOKUP($A31,Loting!$A$2:$G$125,7,FALSE)</f>
        <v>Grappa</v>
      </c>
      <c r="I31" s="2" t="str">
        <f>VLOOKUP($A31,Loting!$A$2:$F$125,3,FALSE)</f>
        <v>Jespers Sam</v>
      </c>
      <c r="J31" s="146" t="str">
        <f>VLOOKUP($A31,Loting!$A$2:$F$125,4,FALSE)</f>
        <v>T06</v>
      </c>
      <c r="K31" s="2" t="str">
        <f>VLOOKUP($A31,Loting!$A$2:$F$125,5,FALSE)</f>
        <v>Robbyfish B</v>
      </c>
      <c r="L31" s="11" t="str">
        <f>VLOOKUP($A31,Loting!$A$2:$F$125,6,FALSE)</f>
        <v>senior</v>
      </c>
    </row>
    <row r="32" spans="1:12" ht="12.75">
      <c r="A32" s="149" t="s">
        <v>67</v>
      </c>
      <c r="B32" s="114">
        <f>VLOOKUP($A32,Loting!$A$2:$F$125,2,FALSE)</f>
        <v>39</v>
      </c>
      <c r="C32" s="30">
        <v>16</v>
      </c>
      <c r="D32" s="17">
        <v>2.78</v>
      </c>
      <c r="E32" s="17"/>
      <c r="F32" s="6">
        <v>1</v>
      </c>
      <c r="G32" s="7">
        <v>9</v>
      </c>
      <c r="H32" s="148" t="str">
        <f>VLOOKUP($A32,Loting!$A$2:$G$125,7,FALSE)</f>
        <v>Asterix</v>
      </c>
      <c r="I32" s="2" t="str">
        <f>VLOOKUP($A32,Loting!$A$2:$F$125,3,FALSE)</f>
        <v>Bleys Geert</v>
      </c>
      <c r="J32" s="146" t="str">
        <f>VLOOKUP($A32,Loting!$A$2:$F$125,4,FALSE)</f>
        <v>T07</v>
      </c>
      <c r="K32" s="2" t="str">
        <f>VLOOKUP($A32,Loting!$A$2:$F$125,5,FALSE)</f>
        <v>Robbyfish C</v>
      </c>
      <c r="L32" s="11" t="str">
        <f>VLOOKUP($A32,Loting!$A$2:$F$125,6,FALSE)</f>
        <v>senior</v>
      </c>
    </row>
    <row r="33" spans="1:12" ht="12.75">
      <c r="A33" s="149" t="s">
        <v>62</v>
      </c>
      <c r="B33" s="114">
        <f>VLOOKUP($A33,Loting!$A$2:$F$125,2,FALSE)</f>
        <v>40</v>
      </c>
      <c r="C33" s="30">
        <v>10</v>
      </c>
      <c r="D33" s="17">
        <v>2</v>
      </c>
      <c r="E33" s="17"/>
      <c r="F33" s="6">
        <v>1</v>
      </c>
      <c r="G33" s="6">
        <v>12</v>
      </c>
      <c r="H33" s="148" t="str">
        <f>VLOOKUP($A33,Loting!$A$2:$G$125,7,FALSE)</f>
        <v>Lysa</v>
      </c>
      <c r="I33" s="2" t="str">
        <f>VLOOKUP($A33,Loting!$A$2:$F$125,3,FALSE)</f>
        <v>D'Hert Beni</v>
      </c>
      <c r="J33" s="146" t="str">
        <f>VLOOKUP($A33,Loting!$A$2:$F$125,4,FALSE)</f>
        <v>T07</v>
      </c>
      <c r="K33" s="2" t="str">
        <f>VLOOKUP($A33,Loting!$A$2:$F$125,5,FALSE)</f>
        <v>Robbyfish C</v>
      </c>
      <c r="L33" s="11" t="str">
        <f>VLOOKUP($A33,Loting!$A$2:$F$125,6,FALSE)</f>
        <v>veteraan</v>
      </c>
    </row>
    <row r="34" spans="1:12" ht="12.75">
      <c r="A34" s="149" t="s">
        <v>57</v>
      </c>
      <c r="B34" s="114">
        <f>VLOOKUP($A34,Loting!$A$2:$F$125,2,FALSE)</f>
        <v>38</v>
      </c>
      <c r="C34" s="30">
        <v>8</v>
      </c>
      <c r="D34" s="17">
        <v>2.04</v>
      </c>
      <c r="E34" s="17"/>
      <c r="F34" s="6">
        <v>2</v>
      </c>
      <c r="G34" s="7">
        <v>22</v>
      </c>
      <c r="H34" s="148" t="str">
        <f>VLOOKUP($A34,Loting!$A$2:$G$125,7,FALSE)</f>
        <v>Queen</v>
      </c>
      <c r="I34" s="2" t="str">
        <f>VLOOKUP($A34,Loting!$A$2:$F$125,3,FALSE)</f>
        <v>D'hondt Dirk</v>
      </c>
      <c r="J34" s="146" t="str">
        <f>VLOOKUP($A34,Loting!$A$2:$F$125,4,FALSE)</f>
        <v>T07</v>
      </c>
      <c r="K34" s="2" t="str">
        <f>VLOOKUP($A34,Loting!$A$2:$F$125,5,FALSE)</f>
        <v>Robbyfish C</v>
      </c>
      <c r="L34" s="11" t="str">
        <f>VLOOKUP($A34,Loting!$A$2:$F$125,6,FALSE)</f>
        <v>senior</v>
      </c>
    </row>
    <row r="35" spans="1:12" ht="12.75">
      <c r="A35" s="149" t="s">
        <v>88</v>
      </c>
      <c r="B35" s="114">
        <f>VLOOKUP($A35,Loting!$A$2:$F$125,2,FALSE)</f>
        <v>42</v>
      </c>
      <c r="C35" s="30">
        <v>3</v>
      </c>
      <c r="D35" s="17">
        <v>0.2</v>
      </c>
      <c r="E35" s="17"/>
      <c r="F35" s="6">
        <v>4</v>
      </c>
      <c r="G35" s="6">
        <v>52</v>
      </c>
      <c r="H35" s="148" t="str">
        <f>VLOOKUP($A35,Loting!$A$2:$G$125,7,FALSE)</f>
        <v>Blue One</v>
      </c>
      <c r="I35" s="2" t="str">
        <f>VLOOKUP($A35,Loting!$A$2:$F$125,3,FALSE)</f>
        <v>Pintjens Rudi</v>
      </c>
      <c r="J35" s="146" t="str">
        <f>VLOOKUP($A35,Loting!$A$2:$F$125,4,FALSE)</f>
        <v>T07</v>
      </c>
      <c r="K35" s="2" t="str">
        <f>VLOOKUP($A35,Loting!$A$2:$F$125,5,FALSE)</f>
        <v>Robbyfish C</v>
      </c>
      <c r="L35" s="11" t="str">
        <f>VLOOKUP($A35,Loting!$A$2:$F$125,6,FALSE)</f>
        <v>veteraan</v>
      </c>
    </row>
    <row r="36" spans="1:12" ht="12.75">
      <c r="A36" s="149" t="s">
        <v>24</v>
      </c>
      <c r="B36" s="114">
        <f>VLOOKUP($A36,Loting!$A$2:$F$125,2,FALSE)</f>
        <v>41</v>
      </c>
      <c r="C36" s="30">
        <v>0</v>
      </c>
      <c r="D36" s="17">
        <v>0</v>
      </c>
      <c r="E36" s="17"/>
      <c r="F36" s="6">
        <v>5</v>
      </c>
      <c r="G36" s="7">
        <v>61</v>
      </c>
      <c r="H36" s="148" t="str">
        <f>VLOOKUP($A36,Loting!$A$2:$G$125,7,FALSE)</f>
        <v>Grappa</v>
      </c>
      <c r="I36" s="2" t="str">
        <f>VLOOKUP($A36,Loting!$A$2:$F$125,3,FALSE)</f>
        <v>Paelinck Andre</v>
      </c>
      <c r="J36" s="146" t="str">
        <f>VLOOKUP($A36,Loting!$A$2:$F$125,4,FALSE)</f>
        <v>T07</v>
      </c>
      <c r="K36" s="2" t="str">
        <f>VLOOKUP($A36,Loting!$A$2:$F$125,5,FALSE)</f>
        <v>Robbyfish C</v>
      </c>
      <c r="L36" s="11" t="str">
        <f>VLOOKUP($A36,Loting!$A$2:$F$125,6,FALSE)</f>
        <v>veteraan</v>
      </c>
    </row>
    <row r="37" spans="1:12" ht="12.75">
      <c r="A37" s="149" t="s">
        <v>80</v>
      </c>
      <c r="B37" s="114">
        <f>VLOOKUP($A37,Loting!$A$2:$F$125,2,FALSE)</f>
        <v>48</v>
      </c>
      <c r="C37" s="30">
        <v>27</v>
      </c>
      <c r="D37" s="17">
        <v>5.613</v>
      </c>
      <c r="E37" s="17"/>
      <c r="F37" s="6">
        <v>1</v>
      </c>
      <c r="G37" s="6">
        <v>1</v>
      </c>
      <c r="H37" s="148" t="str">
        <f>VLOOKUP($A37,Loting!$A$2:$G$125,7,FALSE)</f>
        <v>Aegir</v>
      </c>
      <c r="I37" s="2" t="str">
        <f>VLOOKUP($A37,Loting!$A$2:$F$125,3,FALSE)</f>
        <v>van Schilt Frank</v>
      </c>
      <c r="J37" s="146" t="str">
        <f>VLOOKUP($A37,Loting!$A$2:$F$125,4,FALSE)</f>
        <v>T08</v>
      </c>
      <c r="K37" s="2" t="str">
        <f>VLOOKUP($A37,Loting!$A$2:$F$125,5,FALSE)</f>
        <v>Noordzeevissers NL</v>
      </c>
      <c r="L37" s="11" t="str">
        <f>VLOOKUP($A37,Loting!$A$2:$F$125,6,FALSE)</f>
        <v>senior</v>
      </c>
    </row>
    <row r="38" spans="1:12" ht="12.75">
      <c r="A38" s="149" t="s">
        <v>96</v>
      </c>
      <c r="B38" s="114">
        <f>VLOOKUP($A38,Loting!$A$2:$F$125,2,FALSE)</f>
        <v>50</v>
      </c>
      <c r="C38" s="30">
        <v>14</v>
      </c>
      <c r="D38" s="17">
        <v>2.06</v>
      </c>
      <c r="E38" s="17"/>
      <c r="F38" s="6">
        <v>3</v>
      </c>
      <c r="G38" s="7">
        <v>33</v>
      </c>
      <c r="H38" s="148" t="str">
        <f>VLOOKUP($A38,Loting!$A$2:$G$125,7,FALSE)</f>
        <v>Young Warrior</v>
      </c>
      <c r="I38" s="2" t="str">
        <f>VLOOKUP($A38,Loting!$A$2:$F$125,3,FALSE)</f>
        <v>Karremans Henri</v>
      </c>
      <c r="J38" s="146" t="str">
        <f>VLOOKUP($A38,Loting!$A$2:$F$125,4,FALSE)</f>
        <v>T08</v>
      </c>
      <c r="K38" s="2" t="str">
        <f>VLOOKUP($A38,Loting!$A$2:$F$125,5,FALSE)</f>
        <v>Noordzeevissers NL</v>
      </c>
      <c r="L38" s="11" t="str">
        <f>VLOOKUP($A38,Loting!$A$2:$F$125,6,FALSE)</f>
        <v>veteraan</v>
      </c>
    </row>
    <row r="39" spans="1:12" ht="12.75">
      <c r="A39" s="149" t="s">
        <v>102</v>
      </c>
      <c r="B39" s="114">
        <f>VLOOKUP($A39,Loting!$A$2:$F$125,2,FALSE)</f>
        <v>46</v>
      </c>
      <c r="C39" s="30">
        <v>8</v>
      </c>
      <c r="D39" s="17">
        <v>1.42</v>
      </c>
      <c r="E39" s="17"/>
      <c r="F39" s="6">
        <v>3</v>
      </c>
      <c r="G39" s="6">
        <v>36</v>
      </c>
      <c r="H39" s="148" t="str">
        <f>VLOOKUP($A39,Loting!$A$2:$G$125,7,FALSE)</f>
        <v>Niko</v>
      </c>
      <c r="I39" s="2" t="str">
        <f>VLOOKUP($A39,Loting!$A$2:$F$125,3,FALSE)</f>
        <v>van Wanrooij Mark</v>
      </c>
      <c r="J39" s="146" t="str">
        <f>VLOOKUP($A39,Loting!$A$2:$F$125,4,FALSE)</f>
        <v>T08</v>
      </c>
      <c r="K39" s="2" t="str">
        <f>VLOOKUP($A39,Loting!$A$2:$F$125,5,FALSE)</f>
        <v>Noordzeevissers NL</v>
      </c>
      <c r="L39" s="11" t="str">
        <f>VLOOKUP($A39,Loting!$A$2:$F$125,6,FALSE)</f>
        <v>senior</v>
      </c>
    </row>
    <row r="40" spans="1:12" ht="12.75">
      <c r="A40" s="149" t="s">
        <v>86</v>
      </c>
      <c r="B40" s="114">
        <f>VLOOKUP($A40,Loting!$A$2:$F$125,2,FALSE)</f>
        <v>47</v>
      </c>
      <c r="C40" s="30">
        <v>9</v>
      </c>
      <c r="D40" s="17">
        <v>1.88</v>
      </c>
      <c r="E40" s="17"/>
      <c r="F40" s="6">
        <v>4</v>
      </c>
      <c r="G40" s="7">
        <v>45</v>
      </c>
      <c r="H40" s="148" t="str">
        <f>VLOOKUP($A40,Loting!$A$2:$G$125,7,FALSE)</f>
        <v>Windsor</v>
      </c>
      <c r="I40" s="2" t="str">
        <f>VLOOKUP($A40,Loting!$A$2:$F$125,3,FALSE)</f>
        <v>van Gastel Chris</v>
      </c>
      <c r="J40" s="146" t="str">
        <f>VLOOKUP($A40,Loting!$A$2:$F$125,4,FALSE)</f>
        <v>T08</v>
      </c>
      <c r="K40" s="2" t="str">
        <f>VLOOKUP($A40,Loting!$A$2:$F$125,5,FALSE)</f>
        <v>Noordzeevissers NL</v>
      </c>
      <c r="L40" s="11" t="str">
        <f>VLOOKUP($A40,Loting!$A$2:$F$125,6,FALSE)</f>
        <v>senior</v>
      </c>
    </row>
    <row r="41" spans="1:12" ht="12.75">
      <c r="A41" s="239" t="s">
        <v>103</v>
      </c>
      <c r="B41" s="238">
        <f>VLOOKUP($A41,Loting!$A$2:$F$125,2,FALSE)</f>
        <v>49</v>
      </c>
      <c r="C41" s="227">
        <v>0</v>
      </c>
      <c r="D41" s="240">
        <v>0</v>
      </c>
      <c r="E41" s="240">
        <v>0</v>
      </c>
      <c r="F41" s="226">
        <v>6</v>
      </c>
      <c r="G41" s="226">
        <v>65</v>
      </c>
      <c r="H41" s="241" t="str">
        <f>VLOOKUP($A41,Loting!$A$2:$G$125,7,FALSE)</f>
        <v>Reserve</v>
      </c>
      <c r="I41" s="242" t="str">
        <f>VLOOKUP($A41,Loting!$A$2:$F$125,3,FALSE)</f>
        <v>Schoonen Jan</v>
      </c>
      <c r="J41" s="243" t="str">
        <f>VLOOKUP($A41,Loting!$A$2:$F$125,4,FALSE)</f>
        <v>T08</v>
      </c>
      <c r="K41" s="242" t="str">
        <f>VLOOKUP($A41,Loting!$A$2:$F$125,5,FALSE)</f>
        <v>Noordzeevissers NL</v>
      </c>
      <c r="L41" s="244" t="str">
        <f>VLOOKUP($A41,Loting!$A$2:$F$125,6,FALSE)</f>
        <v>veteraan</v>
      </c>
    </row>
    <row r="42" spans="1:12" ht="12.75">
      <c r="A42" s="149" t="s">
        <v>56</v>
      </c>
      <c r="B42" s="114">
        <f>VLOOKUP($A42,Loting!$A$2:$F$125,2,FALSE)</f>
        <v>56</v>
      </c>
      <c r="C42" s="30">
        <v>19</v>
      </c>
      <c r="D42" s="17">
        <v>3.24</v>
      </c>
      <c r="E42" s="17"/>
      <c r="F42" s="6">
        <v>1</v>
      </c>
      <c r="G42" s="7">
        <v>7</v>
      </c>
      <c r="H42" s="148" t="str">
        <f>VLOOKUP($A42,Loting!$A$2:$G$125,7,FALSE)</f>
        <v>Bon Vivant</v>
      </c>
      <c r="I42" s="2" t="str">
        <f>VLOOKUP($A42,Loting!$A$2:$F$125,3,FALSE)</f>
        <v>Franken Wil</v>
      </c>
      <c r="J42" s="146" t="str">
        <f>VLOOKUP($A42,Loting!$A$2:$F$125,4,FALSE)</f>
        <v>T09</v>
      </c>
      <c r="K42" s="2" t="str">
        <f>VLOOKUP($A42,Loting!$A$2:$F$125,5,FALSE)</f>
        <v>SZHC Antwerpen</v>
      </c>
      <c r="L42" s="11" t="str">
        <f>VLOOKUP($A42,Loting!$A$2:$F$125,6,FALSE)</f>
        <v>veteraan</v>
      </c>
    </row>
    <row r="43" spans="1:12" ht="12.75">
      <c r="A43" s="149" t="s">
        <v>65</v>
      </c>
      <c r="B43" s="114">
        <f>VLOOKUP($A43,Loting!$A$2:$F$125,2,FALSE)</f>
        <v>55</v>
      </c>
      <c r="C43" s="30">
        <v>9</v>
      </c>
      <c r="D43" s="17">
        <v>1.58</v>
      </c>
      <c r="E43" s="17"/>
      <c r="F43" s="6">
        <v>2</v>
      </c>
      <c r="G43" s="6">
        <v>25</v>
      </c>
      <c r="H43" s="148" t="str">
        <f>VLOOKUP($A43,Loting!$A$2:$G$125,7,FALSE)</f>
        <v>Lysa</v>
      </c>
      <c r="I43" s="2" t="str">
        <f>VLOOKUP($A43,Loting!$A$2:$F$125,3,FALSE)</f>
        <v>Benoey Pierre</v>
      </c>
      <c r="J43" s="146" t="str">
        <f>VLOOKUP($A43,Loting!$A$2:$F$125,4,FALSE)</f>
        <v>T09</v>
      </c>
      <c r="K43" s="2" t="str">
        <f>VLOOKUP($A43,Loting!$A$2:$F$125,5,FALSE)</f>
        <v>SZHC Antwerpen</v>
      </c>
      <c r="L43" s="11" t="str">
        <f>VLOOKUP($A43,Loting!$A$2:$F$125,6,FALSE)</f>
        <v>veteraan</v>
      </c>
    </row>
    <row r="44" spans="1:12" ht="12.75">
      <c r="A44" s="149" t="s">
        <v>50</v>
      </c>
      <c r="B44" s="114">
        <f>VLOOKUP($A44,Loting!$A$2:$F$125,2,FALSE)</f>
        <v>54</v>
      </c>
      <c r="C44" s="30">
        <v>20</v>
      </c>
      <c r="D44" s="17">
        <v>3.98</v>
      </c>
      <c r="E44" s="17"/>
      <c r="F44" s="6">
        <v>3</v>
      </c>
      <c r="G44" s="7">
        <v>27</v>
      </c>
      <c r="H44" s="148" t="str">
        <f>VLOOKUP($A44,Loting!$A$2:$G$125,7,FALSE)</f>
        <v>Ronnick</v>
      </c>
      <c r="I44" s="2" t="str">
        <f>VLOOKUP($A44,Loting!$A$2:$F$125,3,FALSE)</f>
        <v>Abbeloos Eugène</v>
      </c>
      <c r="J44" s="146" t="str">
        <f>VLOOKUP($A44,Loting!$A$2:$F$125,4,FALSE)</f>
        <v>T09</v>
      </c>
      <c r="K44" s="2" t="str">
        <f>VLOOKUP($A44,Loting!$A$2:$F$125,5,FALSE)</f>
        <v>SZHC Antwerpen</v>
      </c>
      <c r="L44" s="11" t="str">
        <f>VLOOKUP($A44,Loting!$A$2:$F$125,6,FALSE)</f>
        <v>senior</v>
      </c>
    </row>
    <row r="45" spans="1:12" ht="12.75">
      <c r="A45" s="149" t="s">
        <v>26</v>
      </c>
      <c r="B45" s="114">
        <f>VLOOKUP($A45,Loting!$A$2:$F$125,2,FALSE)</f>
        <v>53</v>
      </c>
      <c r="C45" s="30">
        <v>3</v>
      </c>
      <c r="D45" s="17">
        <v>0.56</v>
      </c>
      <c r="E45" s="17"/>
      <c r="F45" s="6">
        <v>4</v>
      </c>
      <c r="G45" s="6">
        <v>50</v>
      </c>
      <c r="H45" s="148" t="str">
        <f>VLOOKUP($A45,Loting!$A$2:$G$125,7,FALSE)</f>
        <v>Grappa</v>
      </c>
      <c r="I45" s="2" t="str">
        <f>VLOOKUP($A45,Loting!$A$2:$F$125,3,FALSE)</f>
        <v>Havermans Leo</v>
      </c>
      <c r="J45" s="146" t="str">
        <f>VLOOKUP($A45,Loting!$A$2:$F$125,4,FALSE)</f>
        <v>T09</v>
      </c>
      <c r="K45" s="2" t="str">
        <f>VLOOKUP($A45,Loting!$A$2:$F$125,5,FALSE)</f>
        <v>SZHC Antwerpen</v>
      </c>
      <c r="L45" s="11" t="str">
        <f>VLOOKUP($A45,Loting!$A$2:$F$125,6,FALSE)</f>
        <v>veteraan</v>
      </c>
    </row>
    <row r="46" spans="1:12" ht="12.75">
      <c r="A46" s="149" t="s">
        <v>60</v>
      </c>
      <c r="B46" s="114">
        <f>VLOOKUP($A46,Loting!$A$2:$F$125,2,FALSE)</f>
        <v>57</v>
      </c>
      <c r="C46" s="30">
        <v>2</v>
      </c>
      <c r="D46" s="17">
        <v>0.44</v>
      </c>
      <c r="E46" s="17"/>
      <c r="F46" s="6">
        <v>5</v>
      </c>
      <c r="G46" s="7">
        <v>59</v>
      </c>
      <c r="H46" s="148" t="str">
        <f>VLOOKUP($A46,Loting!$A$2:$G$125,7,FALSE)</f>
        <v>Queen</v>
      </c>
      <c r="I46" s="2" t="str">
        <f>VLOOKUP($A46,Loting!$A$2:$F$125,3,FALSE)</f>
        <v>Jungers Henri</v>
      </c>
      <c r="J46" s="146" t="str">
        <f>VLOOKUP($A46,Loting!$A$2:$F$125,4,FALSE)</f>
        <v>T09</v>
      </c>
      <c r="K46" s="2" t="str">
        <f>VLOOKUP($A46,Loting!$A$2:$F$125,5,FALSE)</f>
        <v>SZHC Antwerpen</v>
      </c>
      <c r="L46" s="11" t="str">
        <f>VLOOKUP($A46,Loting!$A$2:$F$125,6,FALSE)</f>
        <v>senior</v>
      </c>
    </row>
    <row r="47" spans="1:12" ht="12.75">
      <c r="A47" s="149" t="s">
        <v>92</v>
      </c>
      <c r="B47" s="114">
        <f>VLOOKUP($A47,Loting!$A$2:$F$125,2,FALSE)</f>
        <v>63</v>
      </c>
      <c r="C47" s="30">
        <v>13</v>
      </c>
      <c r="D47" s="17">
        <v>2.46</v>
      </c>
      <c r="E47" s="17"/>
      <c r="F47" s="6">
        <v>1</v>
      </c>
      <c r="G47" s="6">
        <v>10</v>
      </c>
      <c r="H47" s="148" t="str">
        <f>VLOOKUP($A47,Loting!$A$2:$G$125,7,FALSE)</f>
        <v>Blue One</v>
      </c>
      <c r="I47" s="2" t="str">
        <f>VLOOKUP($A47,Loting!$A$2:$F$125,3,FALSE)</f>
        <v>Deckers Jelle</v>
      </c>
      <c r="J47" s="146" t="str">
        <f>VLOOKUP($A47,Loting!$A$2:$F$125,4,FALSE)</f>
        <v>T10</v>
      </c>
      <c r="K47" s="2" t="str">
        <f>VLOOKUP($A47,Loting!$A$2:$F$125,5,FALSE)</f>
        <v>VTE Ekeren A</v>
      </c>
      <c r="L47" s="11" t="str">
        <f>VLOOKUP($A47,Loting!$A$2:$F$125,6,FALSE)</f>
        <v>senior</v>
      </c>
    </row>
    <row r="48" spans="1:12" ht="12.75">
      <c r="A48" s="149" t="s">
        <v>19</v>
      </c>
      <c r="B48" s="114">
        <f>VLOOKUP($A48,Loting!$A$2:$F$125,2,FALSE)</f>
        <v>61</v>
      </c>
      <c r="C48" s="30">
        <v>15</v>
      </c>
      <c r="D48" s="17">
        <v>2.56</v>
      </c>
      <c r="E48" s="17"/>
      <c r="F48" s="6">
        <v>2</v>
      </c>
      <c r="G48" s="7">
        <v>20</v>
      </c>
      <c r="H48" s="148" t="str">
        <f>VLOOKUP($A48,Loting!$A$2:$G$125,7,FALSE)</f>
        <v>Zeeduivel</v>
      </c>
      <c r="I48" s="2" t="str">
        <f>VLOOKUP($A48,Loting!$A$2:$F$125,3,FALSE)</f>
        <v>Van Aken John</v>
      </c>
      <c r="J48" s="146" t="str">
        <f>VLOOKUP($A48,Loting!$A$2:$F$125,4,FALSE)</f>
        <v>T10</v>
      </c>
      <c r="K48" s="2" t="str">
        <f>VLOOKUP($A48,Loting!$A$2:$F$125,5,FALSE)</f>
        <v>VTE Ekeren A</v>
      </c>
      <c r="L48" s="11" t="str">
        <f>VLOOKUP($A48,Loting!$A$2:$F$125,6,FALSE)</f>
        <v>senior</v>
      </c>
    </row>
    <row r="49" spans="1:12" ht="12.75">
      <c r="A49" s="149" t="s">
        <v>61</v>
      </c>
      <c r="B49" s="114">
        <f>VLOOKUP($A49,Loting!$A$2:$F$125,2,FALSE)</f>
        <v>62</v>
      </c>
      <c r="C49" s="30">
        <v>5</v>
      </c>
      <c r="D49" s="17">
        <v>0.74</v>
      </c>
      <c r="E49" s="17"/>
      <c r="F49" s="6">
        <v>4</v>
      </c>
      <c r="G49" s="6">
        <v>49</v>
      </c>
      <c r="H49" s="148" t="str">
        <f>VLOOKUP($A49,Loting!$A$2:$G$125,7,FALSE)</f>
        <v>Queen</v>
      </c>
      <c r="I49" s="2" t="str">
        <f>VLOOKUP($A49,Loting!$A$2:$F$125,3,FALSE)</f>
        <v>Van De Vijver Kevin</v>
      </c>
      <c r="J49" s="146" t="str">
        <f>VLOOKUP($A49,Loting!$A$2:$F$125,4,FALSE)</f>
        <v>T10</v>
      </c>
      <c r="K49" s="2" t="str">
        <f>VLOOKUP($A49,Loting!$A$2:$F$125,5,FALSE)</f>
        <v>VTE Ekeren A</v>
      </c>
      <c r="L49" s="11" t="str">
        <f>VLOOKUP($A49,Loting!$A$2:$F$125,6,FALSE)</f>
        <v>senior</v>
      </c>
    </row>
    <row r="50" spans="1:12" ht="12.75">
      <c r="A50" s="149" t="s">
        <v>51</v>
      </c>
      <c r="B50" s="114">
        <f>VLOOKUP($A50,Loting!$A$2:$F$125,2,FALSE)</f>
        <v>64</v>
      </c>
      <c r="C50" s="30">
        <v>9</v>
      </c>
      <c r="D50" s="17">
        <v>1.36</v>
      </c>
      <c r="E50" s="17"/>
      <c r="F50" s="6">
        <v>5</v>
      </c>
      <c r="G50" s="7">
        <v>55</v>
      </c>
      <c r="H50" s="148" t="str">
        <f>VLOOKUP($A50,Loting!$A$2:$G$125,7,FALSE)</f>
        <v>Ronnick</v>
      </c>
      <c r="I50" s="2" t="str">
        <f>VLOOKUP($A50,Loting!$A$2:$F$125,3,FALSE)</f>
        <v>Hermans Amber</v>
      </c>
      <c r="J50" s="146" t="str">
        <f>VLOOKUP($A50,Loting!$A$2:$F$125,4,FALSE)</f>
        <v>T10</v>
      </c>
      <c r="K50" s="2" t="str">
        <f>VLOOKUP($A50,Loting!$A$2:$F$125,5,FALSE)</f>
        <v>VTE Ekeren A</v>
      </c>
      <c r="L50" s="11" t="str">
        <f>VLOOKUP($A50,Loting!$A$2:$F$125,6,FALSE)</f>
        <v>dame</v>
      </c>
    </row>
    <row r="51" spans="1:12" ht="12.75">
      <c r="A51" s="149" t="s">
        <v>100</v>
      </c>
      <c r="B51" s="114">
        <f>VLOOKUP($A51,Loting!$A$2:$F$125,2,FALSE)</f>
        <v>60</v>
      </c>
      <c r="C51" s="30">
        <v>5</v>
      </c>
      <c r="D51" s="17">
        <v>0.7</v>
      </c>
      <c r="E51" s="17"/>
      <c r="F51" s="6">
        <v>5</v>
      </c>
      <c r="G51" s="6">
        <v>58</v>
      </c>
      <c r="H51" s="148" t="str">
        <f>VLOOKUP($A51,Loting!$A$2:$G$125,7,FALSE)</f>
        <v>Niko</v>
      </c>
      <c r="I51" s="2" t="str">
        <f>VLOOKUP($A51,Loting!$A$2:$F$125,3,FALSE)</f>
        <v>Jacobs Gunther</v>
      </c>
      <c r="J51" s="146" t="str">
        <f>VLOOKUP($A51,Loting!$A$2:$F$125,4,FALSE)</f>
        <v>T10</v>
      </c>
      <c r="K51" s="2" t="str">
        <f>VLOOKUP($A51,Loting!$A$2:$F$125,5,FALSE)</f>
        <v>VTE Ekeren A</v>
      </c>
      <c r="L51" s="11" t="str">
        <f>VLOOKUP($A51,Loting!$A$2:$F$125,6,FALSE)</f>
        <v>senior</v>
      </c>
    </row>
    <row r="52" spans="1:12" ht="12.75">
      <c r="A52" s="149" t="s">
        <v>74</v>
      </c>
      <c r="B52" s="114">
        <f>VLOOKUP($A52,Loting!$A$2:$F$125,2,FALSE)</f>
        <v>12</v>
      </c>
      <c r="C52" s="30">
        <v>23</v>
      </c>
      <c r="D52" s="17">
        <v>5.09</v>
      </c>
      <c r="E52" s="17"/>
      <c r="F52" s="6">
        <v>1</v>
      </c>
      <c r="G52" s="7">
        <v>2</v>
      </c>
      <c r="H52" s="148" t="str">
        <f>VLOOKUP($A52,Loting!$A$2:$G$125,7,FALSE)</f>
        <v>Eenhoorn</v>
      </c>
      <c r="I52" s="2" t="str">
        <f>VLOOKUP($A52,Loting!$A$2:$F$125,3,FALSE)</f>
        <v>Claus Geert</v>
      </c>
      <c r="J52" s="146">
        <f>VLOOKUP($A52,Loting!$A$2:$F$125,4,FALSE)</f>
        <v>0</v>
      </c>
      <c r="K52" s="2" t="str">
        <f>VLOOKUP($A52,Loting!$A$2:$F$125,5,FALSE)</f>
        <v>Tubertini België </v>
      </c>
      <c r="L52" s="11" t="str">
        <f>VLOOKUP($A52,Loting!$A$2:$F$125,6,FALSE)</f>
        <v>senior</v>
      </c>
    </row>
    <row r="53" spans="1:12" ht="12.75">
      <c r="A53" s="149" t="s">
        <v>97</v>
      </c>
      <c r="B53" s="114">
        <f>VLOOKUP($A53,Loting!$A$2:$F$125,2,FALSE)</f>
        <v>59</v>
      </c>
      <c r="C53" s="30">
        <v>14</v>
      </c>
      <c r="D53" s="17">
        <v>3.366</v>
      </c>
      <c r="E53" s="17"/>
      <c r="F53" s="6">
        <v>1</v>
      </c>
      <c r="G53" s="6">
        <v>6</v>
      </c>
      <c r="H53" s="148" t="str">
        <f>VLOOKUP($A53,Loting!$A$2:$G$125,7,FALSE)</f>
        <v>Young Warrior</v>
      </c>
      <c r="I53" s="2" t="str">
        <f>VLOOKUP($A53,Loting!$A$2:$F$125,3,FALSE)</f>
        <v>Smet Paul</v>
      </c>
      <c r="J53" s="146">
        <f>VLOOKUP($A53,Loting!$A$2:$F$125,4,FALSE)</f>
        <v>0</v>
      </c>
      <c r="K53" s="2" t="str">
        <f>VLOOKUP($A53,Loting!$A$2:$F$125,5,FALSE)</f>
        <v>ZWB Brasschaat</v>
      </c>
      <c r="L53" s="11" t="str">
        <f>VLOOKUP($A53,Loting!$A$2:$F$125,6,FALSE)</f>
        <v>senior</v>
      </c>
    </row>
    <row r="54" spans="1:12" ht="12.75">
      <c r="A54" s="149" t="s">
        <v>83</v>
      </c>
      <c r="B54" s="114">
        <f>VLOOKUP($A54,Loting!$A$2:$F$125,2,FALSE)</f>
        <v>45</v>
      </c>
      <c r="C54" s="30">
        <v>14</v>
      </c>
      <c r="D54" s="17">
        <v>3.12</v>
      </c>
      <c r="E54" s="17"/>
      <c r="F54" s="6">
        <v>1</v>
      </c>
      <c r="G54" s="7">
        <v>8</v>
      </c>
      <c r="H54" s="148" t="str">
        <f>VLOOKUP($A54,Loting!$A$2:$G$125,7,FALSE)</f>
        <v>Windsor</v>
      </c>
      <c r="I54" s="2" t="str">
        <f>VLOOKUP($A54,Loting!$A$2:$F$125,3,FALSE)</f>
        <v>Verhaegen Geert</v>
      </c>
      <c r="J54" s="146">
        <f>VLOOKUP($A54,Loting!$A$2:$F$125,4,FALSE)</f>
        <v>0</v>
      </c>
      <c r="K54" s="2" t="str">
        <f>VLOOKUP($A54,Loting!$A$2:$F$125,5,FALSE)</f>
        <v>Robbyfish</v>
      </c>
      <c r="L54" s="11" t="str">
        <f>VLOOKUP($A54,Loting!$A$2:$F$125,6,FALSE)</f>
        <v>senior</v>
      </c>
    </row>
    <row r="55" spans="1:12" ht="12.75">
      <c r="A55" s="149" t="s">
        <v>59</v>
      </c>
      <c r="B55" s="114">
        <f>VLOOKUP($A55,Loting!$A$2:$F$125,2,FALSE)</f>
        <v>6</v>
      </c>
      <c r="C55" s="30">
        <v>6</v>
      </c>
      <c r="D55" s="17">
        <v>2.2</v>
      </c>
      <c r="E55" s="17"/>
      <c r="F55" s="6">
        <v>1</v>
      </c>
      <c r="G55" s="6">
        <v>11</v>
      </c>
      <c r="H55" s="148" t="str">
        <f>VLOOKUP($A55,Loting!$A$2:$G$125,7,FALSE)</f>
        <v>Queen</v>
      </c>
      <c r="I55" s="2" t="str">
        <f>VLOOKUP($A55,Loting!$A$2:$F$125,3,FALSE)</f>
        <v>Thybaert Freddy</v>
      </c>
      <c r="J55" s="146">
        <f>VLOOKUP($A55,Loting!$A$2:$F$125,4,FALSE)</f>
        <v>0</v>
      </c>
      <c r="K55" s="2" t="str">
        <f>VLOOKUP($A55,Loting!$A$2:$F$125,5,FALSE)</f>
        <v>EZV Zemst </v>
      </c>
      <c r="L55" s="11" t="str">
        <f>VLOOKUP($A55,Loting!$A$2:$F$125,6,FALSE)</f>
        <v>veteraan</v>
      </c>
    </row>
    <row r="56" spans="1:12" ht="12.75">
      <c r="A56" s="149" t="s">
        <v>78</v>
      </c>
      <c r="B56" s="114">
        <f>VLOOKUP($A56,Loting!$A$2:$F$125,2,FALSE)</f>
        <v>44</v>
      </c>
      <c r="C56" s="30">
        <v>20</v>
      </c>
      <c r="D56" s="17">
        <v>3.16</v>
      </c>
      <c r="E56" s="17"/>
      <c r="F56" s="6">
        <v>3</v>
      </c>
      <c r="G56" s="7">
        <v>28</v>
      </c>
      <c r="H56" s="148" t="str">
        <f>VLOOKUP($A56,Loting!$A$2:$G$125,7,FALSE)</f>
        <v>Aegir</v>
      </c>
      <c r="I56" s="2" t="str">
        <f>VLOOKUP($A56,Loting!$A$2:$F$125,3,FALSE)</f>
        <v>Lauwers Frank</v>
      </c>
      <c r="J56" s="146">
        <f>VLOOKUP($A56,Loting!$A$2:$F$125,4,FALSE)</f>
        <v>0</v>
      </c>
      <c r="K56" s="2" t="str">
        <f>VLOOKUP($A56,Loting!$A$2:$F$125,5,FALSE)</f>
        <v>Robbyfish</v>
      </c>
      <c r="L56" s="11" t="str">
        <f>VLOOKUP($A56,Loting!$A$2:$F$125,6,FALSE)</f>
        <v>senior</v>
      </c>
    </row>
    <row r="57" spans="1:12" ht="12.75">
      <c r="A57" s="149" t="s">
        <v>20</v>
      </c>
      <c r="B57" s="114">
        <f>VLOOKUP($A57,Loting!$A$2:$F$125,2,FALSE)</f>
        <v>58</v>
      </c>
      <c r="C57" s="30">
        <v>12</v>
      </c>
      <c r="D57" s="17">
        <v>2.34</v>
      </c>
      <c r="E57" s="17"/>
      <c r="F57" s="6">
        <v>3</v>
      </c>
      <c r="G57" s="6">
        <v>30</v>
      </c>
      <c r="H57" s="148" t="str">
        <f>VLOOKUP($A57,Loting!$A$2:$G$125,7,FALSE)</f>
        <v>Zeeduivel</v>
      </c>
      <c r="I57" s="2" t="str">
        <f>VLOOKUP($A57,Loting!$A$2:$F$125,3,FALSE)</f>
        <v>Verkennis Theo</v>
      </c>
      <c r="J57" s="146">
        <f>VLOOKUP($A57,Loting!$A$2:$F$125,4,FALSE)</f>
        <v>0</v>
      </c>
      <c r="K57" s="2" t="str">
        <f>VLOOKUP($A57,Loting!$A$2:$F$125,5,FALSE)</f>
        <v>ZWB Brasschaat</v>
      </c>
      <c r="L57" s="11" t="str">
        <f>VLOOKUP($A57,Loting!$A$2:$F$125,6,FALSE)</f>
        <v>senior</v>
      </c>
    </row>
    <row r="58" spans="1:12" ht="12.75">
      <c r="A58" s="149" t="s">
        <v>84</v>
      </c>
      <c r="B58" s="114">
        <f>VLOOKUP($A58,Loting!$A$2:$F$125,2,FALSE)</f>
        <v>13</v>
      </c>
      <c r="C58" s="30">
        <v>10</v>
      </c>
      <c r="D58" s="17">
        <v>2.34</v>
      </c>
      <c r="E58" s="17"/>
      <c r="F58" s="6">
        <v>3</v>
      </c>
      <c r="G58" s="7">
        <v>31</v>
      </c>
      <c r="H58" s="148" t="str">
        <f>VLOOKUP($A58,Loting!$A$2:$G$125,7,FALSE)</f>
        <v>Windsor</v>
      </c>
      <c r="I58" s="2" t="str">
        <f>VLOOKUP($A58,Loting!$A$2:$F$125,3,FALSE)</f>
        <v>Leeman Luc</v>
      </c>
      <c r="J58" s="146">
        <f>VLOOKUP($A58,Loting!$A$2:$F$125,4,FALSE)</f>
        <v>0</v>
      </c>
      <c r="K58" s="2" t="str">
        <f>VLOOKUP($A58,Loting!$A$2:$F$125,5,FALSE)</f>
        <v>Tubertini België </v>
      </c>
      <c r="L58" s="11" t="str">
        <f>VLOOKUP($A58,Loting!$A$2:$F$125,6,FALSE)</f>
        <v>senior</v>
      </c>
    </row>
    <row r="59" spans="1:12" ht="12.75">
      <c r="A59" s="149" t="s">
        <v>81</v>
      </c>
      <c r="B59" s="114">
        <f>VLOOKUP($A59,Loting!$A$2:$F$125,2,FALSE)</f>
        <v>51</v>
      </c>
      <c r="C59" s="30">
        <v>19</v>
      </c>
      <c r="D59" s="17">
        <v>3.08</v>
      </c>
      <c r="E59" s="17"/>
      <c r="F59" s="6">
        <v>4</v>
      </c>
      <c r="G59" s="6">
        <v>41</v>
      </c>
      <c r="H59" s="148" t="str">
        <f>VLOOKUP($A59,Loting!$A$2:$G$125,7,FALSE)</f>
        <v>Aegir</v>
      </c>
      <c r="I59" s="2" t="str">
        <f>VLOOKUP($A59,Loting!$A$2:$F$125,3,FALSE)</f>
        <v>Verkennis Jacqueline</v>
      </c>
      <c r="J59" s="146">
        <f>VLOOKUP($A59,Loting!$A$2:$F$125,4,FALSE)</f>
        <v>0</v>
      </c>
      <c r="K59" s="2" t="str">
        <f>VLOOKUP($A59,Loting!$A$2:$F$125,5,FALSE)</f>
        <v>KZV Kasterlee</v>
      </c>
      <c r="L59" s="11" t="str">
        <f>VLOOKUP($A59,Loting!$A$2:$F$125,6,FALSE)</f>
        <v>dame</v>
      </c>
    </row>
    <row r="60" spans="1:12" ht="12.75">
      <c r="A60" s="149" t="s">
        <v>63</v>
      </c>
      <c r="B60" s="114">
        <f>VLOOKUP($A60,Loting!$A$2:$F$125,2,FALSE)</f>
        <v>24</v>
      </c>
      <c r="C60" s="30">
        <v>9</v>
      </c>
      <c r="D60" s="17">
        <v>1.52</v>
      </c>
      <c r="E60" s="17"/>
      <c r="F60" s="6">
        <v>4</v>
      </c>
      <c r="G60" s="7">
        <v>46</v>
      </c>
      <c r="H60" s="148" t="str">
        <f>VLOOKUP($A60,Loting!$A$2:$G$125,7,FALSE)</f>
        <v>Lysa</v>
      </c>
      <c r="I60" s="2" t="str">
        <f>VLOOKUP($A60,Loting!$A$2:$F$125,3,FALSE)</f>
        <v>Rosseel Kurt</v>
      </c>
      <c r="J60" s="146">
        <f>VLOOKUP($A60,Loting!$A$2:$F$125,4,FALSE)</f>
        <v>0</v>
      </c>
      <c r="K60" s="2" t="str">
        <f>VLOOKUP($A60,Loting!$A$2:$F$125,5,FALSE)</f>
        <v>GZD- Het Loze Vissertje Gent </v>
      </c>
      <c r="L60" s="11" t="str">
        <f>VLOOKUP($A60,Loting!$A$2:$F$125,6,FALSE)</f>
        <v>veteraan</v>
      </c>
    </row>
    <row r="61" spans="1:12" ht="12.75">
      <c r="A61" s="149" t="s">
        <v>21</v>
      </c>
      <c r="B61" s="114">
        <f>VLOOKUP($A61,Loting!$A$2:$F$125,2,FALSE)</f>
        <v>27</v>
      </c>
      <c r="C61" s="30">
        <v>6</v>
      </c>
      <c r="D61" s="17">
        <v>0.88</v>
      </c>
      <c r="E61" s="17"/>
      <c r="F61" s="6">
        <v>4</v>
      </c>
      <c r="G61" s="6">
        <v>48</v>
      </c>
      <c r="H61" s="148" t="str">
        <f>VLOOKUP($A61,Loting!$A$2:$G$125,7,FALSE)</f>
        <v>Zeeduivel</v>
      </c>
      <c r="I61" s="2" t="str">
        <f>VLOOKUP($A61,Loting!$A$2:$F$125,3,FALSE)</f>
        <v>Hansen Jean-Pierre</v>
      </c>
      <c r="J61" s="146">
        <f>VLOOKUP($A61,Loting!$A$2:$F$125,4,FALSE)</f>
        <v>0</v>
      </c>
      <c r="K61" s="2" t="str">
        <f>VLOOKUP($A61,Loting!$A$2:$F$125,5,FALSE)</f>
        <v>Fed. Luxembourg</v>
      </c>
      <c r="L61" s="11" t="str">
        <f>VLOOKUP($A61,Loting!$A$2:$F$125,6,FALSE)</f>
        <v>senior</v>
      </c>
    </row>
    <row r="62" spans="1:12" ht="12.75">
      <c r="A62" s="149" t="s">
        <v>71</v>
      </c>
      <c r="B62" s="114">
        <f>VLOOKUP($A62,Loting!$A$2:$F$125,2,FALSE)</f>
        <v>65</v>
      </c>
      <c r="C62" s="30">
        <v>2</v>
      </c>
      <c r="D62" s="17">
        <v>0.56</v>
      </c>
      <c r="E62" s="17"/>
      <c r="F62" s="6">
        <v>4</v>
      </c>
      <c r="G62" s="7">
        <v>51</v>
      </c>
      <c r="H62" s="148" t="str">
        <f>VLOOKUP($A62,Loting!$A$2:$G$125,7,FALSE)</f>
        <v>Asterix</v>
      </c>
      <c r="I62" s="2" t="str">
        <f>VLOOKUP($A62,Loting!$A$2:$F$125,3,FALSE)</f>
        <v>Joosten Peter</v>
      </c>
      <c r="J62" s="146">
        <f>VLOOKUP($A62,Loting!$A$2:$F$125,4,FALSE)</f>
        <v>0</v>
      </c>
      <c r="K62" s="2" t="str">
        <f>VLOOKUP($A62,Loting!$A$2:$F$125,5,FALSE)</f>
        <v>VTE Ekeren </v>
      </c>
      <c r="L62" s="11" t="str">
        <f>VLOOKUP($A62,Loting!$A$2:$F$125,6,FALSE)</f>
        <v>senior</v>
      </c>
    </row>
    <row r="63" spans="1:12" ht="12.75">
      <c r="A63" s="149" t="s">
        <v>93</v>
      </c>
      <c r="B63" s="114">
        <f>VLOOKUP($A63,Loting!$A$2:$F$125,2,FALSE)</f>
        <v>43</v>
      </c>
      <c r="C63" s="30">
        <v>6</v>
      </c>
      <c r="D63" s="17">
        <v>0.96</v>
      </c>
      <c r="E63" s="17"/>
      <c r="F63" s="6">
        <v>5</v>
      </c>
      <c r="G63" s="6">
        <v>57</v>
      </c>
      <c r="H63" s="148" t="str">
        <f>VLOOKUP($A63,Loting!$A$2:$G$125,7,FALSE)</f>
        <v>Young Warrior</v>
      </c>
      <c r="I63" s="2" t="str">
        <f>VLOOKUP($A63,Loting!$A$2:$F$125,3,FALSE)</f>
        <v>Van Rooyen Eric</v>
      </c>
      <c r="J63" s="146">
        <f>VLOOKUP($A63,Loting!$A$2:$F$125,4,FALSE)</f>
        <v>0</v>
      </c>
      <c r="K63" s="2" t="str">
        <f>VLOOKUP($A63,Loting!$A$2:$F$125,5,FALSE)</f>
        <v>Robbyfish</v>
      </c>
      <c r="L63" s="11" t="str">
        <f>VLOOKUP($A63,Loting!$A$2:$F$125,6,FALSE)</f>
        <v>veteraan</v>
      </c>
    </row>
    <row r="64" spans="1:12" ht="12.75">
      <c r="A64" s="239" t="s">
        <v>18</v>
      </c>
      <c r="B64" s="238">
        <f>VLOOKUP($A64,Loting!$A$2:$F$125,2,FALSE)</f>
        <v>25</v>
      </c>
      <c r="C64" s="227">
        <v>0</v>
      </c>
      <c r="D64" s="240">
        <v>0</v>
      </c>
      <c r="E64" s="240">
        <v>0</v>
      </c>
      <c r="F64" s="226">
        <v>6</v>
      </c>
      <c r="G64" s="245">
        <v>65</v>
      </c>
      <c r="H64" s="241" t="str">
        <f>VLOOKUP($A64,Loting!$A$2:$G$125,7,FALSE)</f>
        <v>Zeeduivel</v>
      </c>
      <c r="I64" s="242" t="str">
        <f>VLOOKUP($A64,Loting!$A$2:$F$125,3,FALSE)</f>
        <v>De Greve Patrick</v>
      </c>
      <c r="J64" s="243">
        <f>VLOOKUP($A64,Loting!$A$2:$F$125,4,FALSE)</f>
        <v>0</v>
      </c>
      <c r="K64" s="242" t="str">
        <f>VLOOKUP($A64,Loting!$A$2:$F$125,5,FALSE)</f>
        <v>GZD- Het Loze Vissertje Gent </v>
      </c>
      <c r="L64" s="244" t="str">
        <f>VLOOKUP($A64,Loting!$A$2:$F$125,6,FALSE)</f>
        <v>senior</v>
      </c>
    </row>
    <row r="65" spans="1:12" ht="12.75">
      <c r="A65" s="239" t="s">
        <v>70</v>
      </c>
      <c r="B65" s="238">
        <f>VLOOKUP($A65,Loting!$A$2:$F$125,2,FALSE)</f>
        <v>52</v>
      </c>
      <c r="C65" s="227">
        <v>0</v>
      </c>
      <c r="D65" s="240">
        <v>0</v>
      </c>
      <c r="E65" s="240">
        <v>0</v>
      </c>
      <c r="F65" s="226">
        <v>6</v>
      </c>
      <c r="G65" s="226">
        <v>65</v>
      </c>
      <c r="H65" s="241" t="str">
        <f>VLOOKUP($A65,Loting!$A$2:$G$125,7,FALSE)</f>
        <v>Asterix</v>
      </c>
      <c r="I65" s="242" t="str">
        <f>VLOOKUP($A65,Loting!$A$2:$F$125,3,FALSE)</f>
        <v>van Dorst John</v>
      </c>
      <c r="J65" s="243">
        <f>VLOOKUP($A65,Loting!$A$2:$F$125,4,FALSE)</f>
        <v>0</v>
      </c>
      <c r="K65" s="242" t="str">
        <f>VLOOKUP($A65,Loting!$A$2:$F$125,5,FALSE)</f>
        <v>SZHC Antwerpen</v>
      </c>
      <c r="L65" s="244" t="str">
        <f>VLOOKUP($A65,Loting!$A$2:$F$125,6,FALSE)</f>
        <v>veteraan</v>
      </c>
    </row>
    <row r="66" spans="1:12" ht="12.75">
      <c r="A66" s="239" t="s">
        <v>73</v>
      </c>
      <c r="B66" s="238">
        <f>VLOOKUP($A66,Loting!$A$2:$F$125,2,FALSE)</f>
        <v>20</v>
      </c>
      <c r="C66" s="227">
        <v>0</v>
      </c>
      <c r="D66" s="240">
        <v>0</v>
      </c>
      <c r="E66" s="240"/>
      <c r="F66" s="226">
        <v>6</v>
      </c>
      <c r="G66" s="245">
        <v>65</v>
      </c>
      <c r="H66" s="241" t="str">
        <f>VLOOKUP($A66,Loting!$A$2:$G$125,7,FALSE)</f>
        <v>Eenhoorn</v>
      </c>
      <c r="I66" s="242" t="str">
        <f>VLOOKUP($A66,Loting!$A$2:$F$125,3,FALSE)</f>
        <v>de Vrieze Jens</v>
      </c>
      <c r="J66" s="243">
        <f>VLOOKUP($A66,Loting!$A$2:$F$125,4,FALSE)</f>
        <v>0</v>
      </c>
      <c r="K66" s="242" t="str">
        <f>VLOOKUP($A66,Loting!$A$2:$F$125,5,FALSE)</f>
        <v>GZD- Het Loze Vissertje Gent A</v>
      </c>
      <c r="L66" s="244" t="str">
        <f>VLOOKUP($A66,Loting!$A$2:$F$125,6,FALSE)</f>
        <v>senior</v>
      </c>
    </row>
    <row r="67" spans="1:12" ht="12.75">
      <c r="A67" s="149" t="s">
        <v>104</v>
      </c>
      <c r="B67" s="114">
        <f>VLOOKUP($A67,Loting!$A$2:$F$125,2,FALSE)</f>
        <v>0</v>
      </c>
      <c r="C67" s="30"/>
      <c r="D67" s="17"/>
      <c r="E67" s="17"/>
      <c r="F67" s="6"/>
      <c r="G67" s="6"/>
      <c r="H67" s="148" t="str">
        <f>VLOOKUP($A67,Loting!$A$2:$G$125,7,FALSE)</f>
        <v>Reserve</v>
      </c>
      <c r="I67" s="2" t="e">
        <f>VLOOKUP($A67,Loting!$A$2:$F$125,3,FALSE)</f>
        <v>#N/A</v>
      </c>
      <c r="J67" s="146" t="e">
        <f>VLOOKUP($A67,Loting!$A$2:$F$125,4,FALSE)</f>
        <v>#N/A</v>
      </c>
      <c r="K67" s="2" t="e">
        <f>VLOOKUP($A67,Loting!$A$2:$F$125,5,FALSE)</f>
        <v>#N/A</v>
      </c>
      <c r="L67" s="11" t="e">
        <f>VLOOKUP($A67,Loting!$A$2:$F$125,6,FALSE)</f>
        <v>#N/A</v>
      </c>
    </row>
    <row r="68" spans="1:12" ht="12.75">
      <c r="A68" s="149" t="s">
        <v>105</v>
      </c>
      <c r="B68" s="114">
        <f>VLOOKUP($A68,Loting!$A$2:$F$125,2,FALSE)</f>
        <v>0</v>
      </c>
      <c r="C68" s="30"/>
      <c r="D68" s="17"/>
      <c r="E68" s="17"/>
      <c r="F68" s="6"/>
      <c r="G68" s="7"/>
      <c r="H68" s="148" t="str">
        <f>VLOOKUP($A68,Loting!$A$2:$G$125,7,FALSE)</f>
        <v>Reserve</v>
      </c>
      <c r="I68" s="2" t="e">
        <f>VLOOKUP($A68,Loting!$A$2:$F$125,3,FALSE)</f>
        <v>#N/A</v>
      </c>
      <c r="J68" s="146" t="e">
        <f>VLOOKUP($A68,Loting!$A$2:$F$125,4,FALSE)</f>
        <v>#N/A</v>
      </c>
      <c r="K68" s="2" t="e">
        <f>VLOOKUP($A68,Loting!$A$2:$F$125,5,FALSE)</f>
        <v>#N/A</v>
      </c>
      <c r="L68" s="11" t="e">
        <f>VLOOKUP($A68,Loting!$A$2:$F$125,6,FALSE)</f>
        <v>#N/A</v>
      </c>
    </row>
    <row r="69" spans="1:12" ht="12.75">
      <c r="A69" s="149" t="s">
        <v>106</v>
      </c>
      <c r="B69" s="114">
        <f>VLOOKUP($A69,Loting!$A$2:$F$125,2,FALSE)</f>
        <v>0</v>
      </c>
      <c r="C69" s="30"/>
      <c r="D69" s="17"/>
      <c r="E69" s="17"/>
      <c r="F69" s="6"/>
      <c r="G69" s="6"/>
      <c r="H69" s="148" t="str">
        <f>VLOOKUP($A69,Loting!$A$2:$G$125,7,FALSE)</f>
        <v>Reserve</v>
      </c>
      <c r="I69" s="2" t="e">
        <f>VLOOKUP($A69,Loting!$A$2:$F$125,3,FALSE)</f>
        <v>#N/A</v>
      </c>
      <c r="J69" s="146" t="e">
        <f>VLOOKUP($A69,Loting!$A$2:$F$125,4,FALSE)</f>
        <v>#N/A</v>
      </c>
      <c r="K69" s="2" t="e">
        <f>VLOOKUP($A69,Loting!$A$2:$F$125,5,FALSE)</f>
        <v>#N/A</v>
      </c>
      <c r="L69" s="11" t="e">
        <f>VLOOKUP($A69,Loting!$A$2:$F$125,6,FALSE)</f>
        <v>#N/A</v>
      </c>
    </row>
    <row r="70" spans="1:12" ht="12.75">
      <c r="A70" s="149" t="s">
        <v>107</v>
      </c>
      <c r="B70" s="114">
        <f>VLOOKUP($A70,Loting!$A$2:$F$125,2,FALSE)</f>
        <v>0</v>
      </c>
      <c r="C70" s="30"/>
      <c r="D70" s="17"/>
      <c r="E70" s="17"/>
      <c r="F70" s="6"/>
      <c r="G70" s="7"/>
      <c r="H70" s="148" t="str">
        <f>VLOOKUP($A70,Loting!$A$2:$G$125,7,FALSE)</f>
        <v>Reserve</v>
      </c>
      <c r="I70" s="2" t="e">
        <f>VLOOKUP($A70,Loting!$A$2:$F$125,3,FALSE)</f>
        <v>#N/A</v>
      </c>
      <c r="J70" s="146" t="e">
        <f>VLOOKUP($A70,Loting!$A$2:$F$125,4,FALSE)</f>
        <v>#N/A</v>
      </c>
      <c r="K70" s="2" t="e">
        <f>VLOOKUP($A70,Loting!$A$2:$F$125,5,FALSE)</f>
        <v>#N/A</v>
      </c>
      <c r="L70" s="11" t="e">
        <f>VLOOKUP($A70,Loting!$A$2:$F$125,6,FALSE)</f>
        <v>#N/A</v>
      </c>
    </row>
    <row r="71" spans="1:12" ht="12.75">
      <c r="A71" s="149" t="s">
        <v>108</v>
      </c>
      <c r="B71" s="114">
        <f>VLOOKUP($A71,Loting!$A$2:$F$125,2,FALSE)</f>
        <v>0</v>
      </c>
      <c r="C71" s="30"/>
      <c r="D71" s="17"/>
      <c r="E71" s="17"/>
      <c r="F71" s="6"/>
      <c r="G71" s="6"/>
      <c r="H71" s="148">
        <f>VLOOKUP($A71,Loting!$A$2:$G$125,7,FALSE)</f>
        <v>0</v>
      </c>
      <c r="I71" s="2" t="e">
        <f>VLOOKUP($A71,Loting!$A$2:$F$125,3,FALSE)</f>
        <v>#N/A</v>
      </c>
      <c r="J71" s="146" t="e">
        <f>VLOOKUP($A71,Loting!$A$2:$F$125,4,FALSE)</f>
        <v>#N/A</v>
      </c>
      <c r="K71" s="2" t="e">
        <f>VLOOKUP($A71,Loting!$A$2:$F$125,5,FALSE)</f>
        <v>#N/A</v>
      </c>
      <c r="L71" s="11" t="e">
        <f>VLOOKUP($A71,Loting!$A$2:$F$125,6,FALSE)</f>
        <v>#N/A</v>
      </c>
    </row>
    <row r="72" spans="1:12" ht="12.75">
      <c r="A72" s="149" t="s">
        <v>109</v>
      </c>
      <c r="B72" s="114">
        <f>VLOOKUP($A72,Loting!$A$2:$F$125,2,FALSE)</f>
        <v>0</v>
      </c>
      <c r="C72" s="30"/>
      <c r="D72" s="17"/>
      <c r="E72" s="17"/>
      <c r="F72" s="6"/>
      <c r="G72" s="7"/>
      <c r="H72" s="148">
        <f>VLOOKUP($A72,Loting!$A$2:$G$125,7,FALSE)</f>
        <v>0</v>
      </c>
      <c r="I72" s="2" t="e">
        <f>VLOOKUP($A72,Loting!$A$2:$F$125,3,FALSE)</f>
        <v>#N/A</v>
      </c>
      <c r="J72" s="146" t="e">
        <f>VLOOKUP($A72,Loting!$A$2:$F$125,4,FALSE)</f>
        <v>#N/A</v>
      </c>
      <c r="K72" s="2" t="e">
        <f>VLOOKUP($A72,Loting!$A$2:$F$125,5,FALSE)</f>
        <v>#N/A</v>
      </c>
      <c r="L72" s="11" t="e">
        <f>VLOOKUP($A72,Loting!$A$2:$F$125,6,FALSE)</f>
        <v>#N/A</v>
      </c>
    </row>
    <row r="73" spans="1:12" ht="12.75">
      <c r="A73" s="149" t="s">
        <v>110</v>
      </c>
      <c r="B73" s="114">
        <f>VLOOKUP($A73,Loting!$A$2:$F$125,2,FALSE)</f>
        <v>0</v>
      </c>
      <c r="C73" s="30"/>
      <c r="D73" s="17"/>
      <c r="E73" s="17"/>
      <c r="F73" s="6"/>
      <c r="G73" s="6"/>
      <c r="H73" s="148">
        <f>VLOOKUP($A73,Loting!$A$2:$G$125,7,FALSE)</f>
        <v>0</v>
      </c>
      <c r="I73" s="2" t="e">
        <f>VLOOKUP($A73,Loting!$A$2:$F$125,3,FALSE)</f>
        <v>#N/A</v>
      </c>
      <c r="J73" s="146" t="e">
        <f>VLOOKUP($A73,Loting!$A$2:$F$125,4,FALSE)</f>
        <v>#N/A</v>
      </c>
      <c r="K73" s="2" t="e">
        <f>VLOOKUP($A73,Loting!$A$2:$F$125,5,FALSE)</f>
        <v>#N/A</v>
      </c>
      <c r="L73" s="11" t="e">
        <f>VLOOKUP($A73,Loting!$A$2:$F$125,6,FALSE)</f>
        <v>#N/A</v>
      </c>
    </row>
    <row r="74" spans="1:12" ht="12.75">
      <c r="A74" s="149" t="s">
        <v>111</v>
      </c>
      <c r="B74" s="114">
        <f>VLOOKUP($A74,Loting!$A$2:$F$125,2,FALSE)</f>
        <v>0</v>
      </c>
      <c r="C74" s="30"/>
      <c r="D74" s="17"/>
      <c r="E74" s="17"/>
      <c r="F74" s="6"/>
      <c r="G74" s="7"/>
      <c r="H74" s="148">
        <f>VLOOKUP($A74,Loting!$A$2:$G$125,7,FALSE)</f>
        <v>0</v>
      </c>
      <c r="I74" s="2" t="e">
        <f>VLOOKUP($A74,Loting!$A$2:$F$125,3,FALSE)</f>
        <v>#N/A</v>
      </c>
      <c r="J74" s="146" t="e">
        <f>VLOOKUP($A74,Loting!$A$2:$F$125,4,FALSE)</f>
        <v>#N/A</v>
      </c>
      <c r="K74" s="2" t="e">
        <f>VLOOKUP($A74,Loting!$A$2:$F$125,5,FALSE)</f>
        <v>#N/A</v>
      </c>
      <c r="L74" s="11" t="e">
        <f>VLOOKUP($A74,Loting!$A$2:$F$125,6,FALSE)</f>
        <v>#N/A</v>
      </c>
    </row>
    <row r="75" spans="1:12" ht="12.75">
      <c r="A75" s="149" t="s">
        <v>112</v>
      </c>
      <c r="B75" s="114">
        <f>VLOOKUP($A75,Loting!$A$2:$F$125,2,FALSE)</f>
        <v>0</v>
      </c>
      <c r="C75" s="30"/>
      <c r="D75" s="17"/>
      <c r="E75" s="17"/>
      <c r="F75" s="6"/>
      <c r="G75" s="6"/>
      <c r="H75" s="148">
        <f>VLOOKUP($A75,Loting!$A$2:$G$125,7,FALSE)</f>
        <v>0</v>
      </c>
      <c r="I75" s="2" t="e">
        <f>VLOOKUP($A75,Loting!$A$2:$F$125,3,FALSE)</f>
        <v>#N/A</v>
      </c>
      <c r="J75" s="146" t="e">
        <f>VLOOKUP($A75,Loting!$A$2:$F$125,4,FALSE)</f>
        <v>#N/A</v>
      </c>
      <c r="K75" s="2" t="e">
        <f>VLOOKUP($A75,Loting!$A$2:$F$125,5,FALSE)</f>
        <v>#N/A</v>
      </c>
      <c r="L75" s="11" t="e">
        <f>VLOOKUP($A75,Loting!$A$2:$F$125,6,FALSE)</f>
        <v>#N/A</v>
      </c>
    </row>
    <row r="76" spans="1:12" ht="12.75">
      <c r="A76" s="149" t="s">
        <v>113</v>
      </c>
      <c r="B76" s="114">
        <f>VLOOKUP($A76,Loting!$A$2:$F$125,2,FALSE)</f>
        <v>0</v>
      </c>
      <c r="C76" s="30"/>
      <c r="D76" s="17"/>
      <c r="E76" s="17"/>
      <c r="F76" s="6"/>
      <c r="G76" s="7"/>
      <c r="H76" s="148">
        <f>VLOOKUP($A76,Loting!$A$2:$G$125,7,FALSE)</f>
        <v>0</v>
      </c>
      <c r="I76" s="2" t="e">
        <f>VLOOKUP($A76,Loting!$A$2:$F$125,3,FALSE)</f>
        <v>#N/A</v>
      </c>
      <c r="J76" s="146" t="e">
        <f>VLOOKUP($A76,Loting!$A$2:$F$125,4,FALSE)</f>
        <v>#N/A</v>
      </c>
      <c r="K76" s="2" t="e">
        <f>VLOOKUP($A76,Loting!$A$2:$F$125,5,FALSE)</f>
        <v>#N/A</v>
      </c>
      <c r="L76" s="11" t="e">
        <f>VLOOKUP($A76,Loting!$A$2:$F$125,6,FALSE)</f>
        <v>#N/A</v>
      </c>
    </row>
    <row r="77" spans="1:12" ht="12.75">
      <c r="A77" s="149" t="s">
        <v>114</v>
      </c>
      <c r="B77" s="114">
        <f>VLOOKUP($A77,Loting!$A$2:$F$125,2,FALSE)</f>
        <v>0</v>
      </c>
      <c r="C77" s="30"/>
      <c r="D77" s="17"/>
      <c r="E77" s="17"/>
      <c r="F77" s="6"/>
      <c r="G77" s="6"/>
      <c r="H77" s="148">
        <f>VLOOKUP($A77,Loting!$A$2:$G$125,7,FALSE)</f>
        <v>0</v>
      </c>
      <c r="I77" s="2" t="e">
        <f>VLOOKUP($A77,Loting!$A$2:$F$125,3,FALSE)</f>
        <v>#N/A</v>
      </c>
      <c r="J77" s="146" t="e">
        <f>VLOOKUP($A77,Loting!$A$2:$F$125,4,FALSE)</f>
        <v>#N/A</v>
      </c>
      <c r="K77" s="2" t="e">
        <f>VLOOKUP($A77,Loting!$A$2:$F$125,5,FALSE)</f>
        <v>#N/A</v>
      </c>
      <c r="L77" s="11" t="e">
        <f>VLOOKUP($A77,Loting!$A$2:$F$125,6,FALSE)</f>
        <v>#N/A</v>
      </c>
    </row>
    <row r="78" spans="1:12" ht="12.75">
      <c r="A78" s="149" t="s">
        <v>115</v>
      </c>
      <c r="B78" s="114">
        <f>VLOOKUP($A78,Loting!$A$2:$F$125,2,FALSE)</f>
        <v>0</v>
      </c>
      <c r="C78" s="30"/>
      <c r="D78" s="17"/>
      <c r="E78" s="17"/>
      <c r="F78" s="6"/>
      <c r="G78" s="7"/>
      <c r="H78" s="148">
        <f>VLOOKUP($A78,Loting!$A$2:$G$125,7,FALSE)</f>
        <v>0</v>
      </c>
      <c r="I78" s="2" t="e">
        <f>VLOOKUP($A78,Loting!$A$2:$F$125,3,FALSE)</f>
        <v>#N/A</v>
      </c>
      <c r="J78" s="146" t="e">
        <f>VLOOKUP($A78,Loting!$A$2:$F$125,4,FALSE)</f>
        <v>#N/A</v>
      </c>
      <c r="K78" s="2" t="e">
        <f>VLOOKUP($A78,Loting!$A$2:$F$125,5,FALSE)</f>
        <v>#N/A</v>
      </c>
      <c r="L78" s="11" t="e">
        <f>VLOOKUP($A78,Loting!$A$2:$F$125,6,FALSE)</f>
        <v>#N/A</v>
      </c>
    </row>
    <row r="79" spans="1:12" ht="12.75">
      <c r="A79" s="149" t="s">
        <v>116</v>
      </c>
      <c r="B79" s="114">
        <f>VLOOKUP($A79,Loting!$A$2:$F$125,2,FALSE)</f>
        <v>0</v>
      </c>
      <c r="C79" s="30"/>
      <c r="D79" s="17"/>
      <c r="E79" s="17"/>
      <c r="F79" s="6"/>
      <c r="G79" s="6"/>
      <c r="H79" s="148">
        <f>VLOOKUP($A79,Loting!$A$2:$G$125,7,FALSE)</f>
        <v>0</v>
      </c>
      <c r="I79" s="2" t="e">
        <f>VLOOKUP($A79,Loting!$A$2:$F$125,3,FALSE)</f>
        <v>#N/A</v>
      </c>
      <c r="J79" s="146" t="e">
        <f>VLOOKUP($A79,Loting!$A$2:$F$125,4,FALSE)</f>
        <v>#N/A</v>
      </c>
      <c r="K79" s="2" t="e">
        <f>VLOOKUP($A79,Loting!$A$2:$F$125,5,FALSE)</f>
        <v>#N/A</v>
      </c>
      <c r="L79" s="11" t="e">
        <f>VLOOKUP($A79,Loting!$A$2:$F$125,6,FALSE)</f>
        <v>#N/A</v>
      </c>
    </row>
    <row r="80" spans="1:12" ht="12.75">
      <c r="A80" s="149" t="s">
        <v>117</v>
      </c>
      <c r="B80" s="114">
        <f>VLOOKUP($A80,Loting!$A$2:$F$125,2,FALSE)</f>
        <v>0</v>
      </c>
      <c r="C80" s="30"/>
      <c r="D80" s="17"/>
      <c r="E80" s="17"/>
      <c r="F80" s="6"/>
      <c r="G80" s="7"/>
      <c r="H80" s="148">
        <f>VLOOKUP($A80,Loting!$A$2:$G$125,7,FALSE)</f>
        <v>0</v>
      </c>
      <c r="I80" s="2" t="e">
        <f>VLOOKUP($A80,Loting!$A$2:$F$125,3,FALSE)</f>
        <v>#N/A</v>
      </c>
      <c r="J80" s="146" t="e">
        <f>VLOOKUP($A80,Loting!$A$2:$F$125,4,FALSE)</f>
        <v>#N/A</v>
      </c>
      <c r="K80" s="2" t="e">
        <f>VLOOKUP($A80,Loting!$A$2:$F$125,5,FALSE)</f>
        <v>#N/A</v>
      </c>
      <c r="L80" s="11" t="e">
        <f>VLOOKUP($A80,Loting!$A$2:$F$125,6,FALSE)</f>
        <v>#N/A</v>
      </c>
    </row>
    <row r="81" spans="1:12" ht="12.75">
      <c r="A81" s="149" t="s">
        <v>118</v>
      </c>
      <c r="B81" s="114">
        <f>VLOOKUP($A81,Loting!$A$2:$F$125,2,FALSE)</f>
        <v>0</v>
      </c>
      <c r="C81" s="30"/>
      <c r="D81" s="17"/>
      <c r="E81" s="17"/>
      <c r="F81" s="6"/>
      <c r="G81" s="6"/>
      <c r="H81" s="148">
        <f>VLOOKUP($A81,Loting!$A$2:$G$125,7,FALSE)</f>
        <v>0</v>
      </c>
      <c r="I81" s="2" t="e">
        <f>VLOOKUP($A81,Loting!$A$2:$F$125,3,FALSE)</f>
        <v>#N/A</v>
      </c>
      <c r="J81" s="146" t="e">
        <f>VLOOKUP($A81,Loting!$A$2:$F$125,4,FALSE)</f>
        <v>#N/A</v>
      </c>
      <c r="K81" s="2" t="e">
        <f>VLOOKUP($A81,Loting!$A$2:$F$125,5,FALSE)</f>
        <v>#N/A</v>
      </c>
      <c r="L81" s="11" t="e">
        <f>VLOOKUP($A81,Loting!$A$2:$F$125,6,FALSE)</f>
        <v>#N/A</v>
      </c>
    </row>
    <row r="82" spans="1:12" ht="12.75">
      <c r="A82" s="149" t="s">
        <v>119</v>
      </c>
      <c r="B82" s="114">
        <f>VLOOKUP($A82,Loting!$A$2:$F$125,2,FALSE)</f>
        <v>0</v>
      </c>
      <c r="C82" s="30"/>
      <c r="D82" s="17"/>
      <c r="E82" s="17"/>
      <c r="F82" s="6"/>
      <c r="G82" s="7"/>
      <c r="H82" s="148">
        <f>VLOOKUP($A82,Loting!$A$2:$G$125,7,FALSE)</f>
        <v>0</v>
      </c>
      <c r="I82" s="2" t="e">
        <f>VLOOKUP($A82,Loting!$A$2:$F$125,3,FALSE)</f>
        <v>#N/A</v>
      </c>
      <c r="J82" s="146" t="e">
        <f>VLOOKUP($A82,Loting!$A$2:$F$125,4,FALSE)</f>
        <v>#N/A</v>
      </c>
      <c r="K82" s="2" t="e">
        <f>VLOOKUP($A82,Loting!$A$2:$F$125,5,FALSE)</f>
        <v>#N/A</v>
      </c>
      <c r="L82" s="11" t="e">
        <f>VLOOKUP($A82,Loting!$A$2:$F$125,6,FALSE)</f>
        <v>#N/A</v>
      </c>
    </row>
    <row r="83" spans="1:12" ht="12.75">
      <c r="A83" s="149" t="s">
        <v>120</v>
      </c>
      <c r="B83" s="114">
        <f>VLOOKUP($A83,Loting!$A$2:$F$125,2,FALSE)</f>
        <v>0</v>
      </c>
      <c r="C83" s="30"/>
      <c r="D83" s="17"/>
      <c r="E83" s="17"/>
      <c r="F83" s="6"/>
      <c r="G83" s="6"/>
      <c r="H83" s="148">
        <f>VLOOKUP($A83,Loting!$A$2:$G$125,7,FALSE)</f>
        <v>0</v>
      </c>
      <c r="I83" s="2" t="e">
        <f>VLOOKUP($A83,Loting!$A$2:$F$125,3,FALSE)</f>
        <v>#N/A</v>
      </c>
      <c r="J83" s="146" t="e">
        <f>VLOOKUP($A83,Loting!$A$2:$F$125,4,FALSE)</f>
        <v>#N/A</v>
      </c>
      <c r="K83" s="2" t="e">
        <f>VLOOKUP($A83,Loting!$A$2:$F$125,5,FALSE)</f>
        <v>#N/A</v>
      </c>
      <c r="L83" s="11" t="e">
        <f>VLOOKUP($A83,Loting!$A$2:$F$125,6,FALSE)</f>
        <v>#N/A</v>
      </c>
    </row>
    <row r="84" spans="1:12" ht="12.75">
      <c r="A84" s="149" t="s">
        <v>121</v>
      </c>
      <c r="B84" s="114">
        <f>VLOOKUP($A84,Loting!$A$2:$F$125,2,FALSE)</f>
        <v>0</v>
      </c>
      <c r="C84" s="30"/>
      <c r="D84" s="17"/>
      <c r="E84" s="17"/>
      <c r="F84" s="6"/>
      <c r="G84" s="7"/>
      <c r="H84" s="148">
        <f>VLOOKUP($A84,Loting!$A$2:$G$125,7,FALSE)</f>
        <v>0</v>
      </c>
      <c r="I84" s="2" t="e">
        <f>VLOOKUP($A84,Loting!$A$2:$F$125,3,FALSE)</f>
        <v>#N/A</v>
      </c>
      <c r="J84" s="146" t="e">
        <f>VLOOKUP($A84,Loting!$A$2:$F$125,4,FALSE)</f>
        <v>#N/A</v>
      </c>
      <c r="K84" s="2" t="e">
        <f>VLOOKUP($A84,Loting!$A$2:$F$125,5,FALSE)</f>
        <v>#N/A</v>
      </c>
      <c r="L84" s="11" t="e">
        <f>VLOOKUP($A84,Loting!$A$2:$F$125,6,FALSE)</f>
        <v>#N/A</v>
      </c>
    </row>
    <row r="85" spans="1:12" ht="12.75">
      <c r="A85" s="149" t="s">
        <v>122</v>
      </c>
      <c r="B85" s="114">
        <f>VLOOKUP($A85,Loting!$A$2:$F$125,2,FALSE)</f>
        <v>0</v>
      </c>
      <c r="C85" s="30"/>
      <c r="D85" s="17"/>
      <c r="E85" s="17"/>
      <c r="F85" s="6"/>
      <c r="G85" s="6"/>
      <c r="H85" s="148">
        <f>VLOOKUP($A85,Loting!$A$2:$G$125,7,FALSE)</f>
        <v>0</v>
      </c>
      <c r="I85" s="2" t="e">
        <f>VLOOKUP($A85,Loting!$A$2:$F$125,3,FALSE)</f>
        <v>#N/A</v>
      </c>
      <c r="J85" s="146" t="e">
        <f>VLOOKUP($A85,Loting!$A$2:$F$125,4,FALSE)</f>
        <v>#N/A</v>
      </c>
      <c r="K85" s="2" t="e">
        <f>VLOOKUP($A85,Loting!$A$2:$F$125,5,FALSE)</f>
        <v>#N/A</v>
      </c>
      <c r="L85" s="11" t="e">
        <f>VLOOKUP($A85,Loting!$A$2:$F$125,6,FALSE)</f>
        <v>#N/A</v>
      </c>
    </row>
    <row r="86" spans="1:12" ht="12.75">
      <c r="A86" s="149" t="s">
        <v>123</v>
      </c>
      <c r="B86" s="114">
        <f>VLOOKUP($A86,Loting!$A$2:$F$125,2,FALSE)</f>
        <v>0</v>
      </c>
      <c r="C86" s="30"/>
      <c r="D86" s="17"/>
      <c r="E86" s="17"/>
      <c r="F86" s="6"/>
      <c r="G86" s="7"/>
      <c r="H86" s="148">
        <f>VLOOKUP($A86,Loting!$A$2:$G$125,7,FALSE)</f>
        <v>0</v>
      </c>
      <c r="I86" s="2" t="e">
        <f>VLOOKUP($A86,Loting!$A$2:$F$125,3,FALSE)</f>
        <v>#N/A</v>
      </c>
      <c r="J86" s="146" t="e">
        <f>VLOOKUP($A86,Loting!$A$2:$F$125,4,FALSE)</f>
        <v>#N/A</v>
      </c>
      <c r="K86" s="2" t="e">
        <f>VLOOKUP($A86,Loting!$A$2:$F$125,5,FALSE)</f>
        <v>#N/A</v>
      </c>
      <c r="L86" s="11" t="e">
        <f>VLOOKUP($A86,Loting!$A$2:$F$125,6,FALSE)</f>
        <v>#N/A</v>
      </c>
    </row>
    <row r="87" spans="1:12" ht="12.75">
      <c r="A87" s="149" t="s">
        <v>124</v>
      </c>
      <c r="B87" s="114">
        <f>VLOOKUP($A87,Loting!$A$2:$F$125,2,FALSE)</f>
        <v>0</v>
      </c>
      <c r="C87" s="30"/>
      <c r="D87" s="17"/>
      <c r="E87" s="17"/>
      <c r="F87" s="6"/>
      <c r="G87" s="6"/>
      <c r="H87" s="148">
        <f>VLOOKUP($A87,Loting!$A$2:$G$125,7,FALSE)</f>
        <v>0</v>
      </c>
      <c r="I87" s="2" t="e">
        <f>VLOOKUP($A87,Loting!$A$2:$F$125,3,FALSE)</f>
        <v>#N/A</v>
      </c>
      <c r="J87" s="146" t="e">
        <f>VLOOKUP($A87,Loting!$A$2:$F$125,4,FALSE)</f>
        <v>#N/A</v>
      </c>
      <c r="K87" s="2" t="e">
        <f>VLOOKUP($A87,Loting!$A$2:$F$125,5,FALSE)</f>
        <v>#N/A</v>
      </c>
      <c r="L87" s="11" t="e">
        <f>VLOOKUP($A87,Loting!$A$2:$F$125,6,FALSE)</f>
        <v>#N/A</v>
      </c>
    </row>
    <row r="88" spans="1:12" ht="12.75">
      <c r="A88" s="149" t="s">
        <v>125</v>
      </c>
      <c r="B88" s="114">
        <f>VLOOKUP($A88,Loting!$A$2:$F$125,2,FALSE)</f>
        <v>0</v>
      </c>
      <c r="C88" s="30"/>
      <c r="D88" s="17"/>
      <c r="E88" s="17"/>
      <c r="F88" s="6"/>
      <c r="G88" s="7"/>
      <c r="H88" s="148">
        <f>VLOOKUP($A88,Loting!$A$2:$G$125,7,FALSE)</f>
        <v>0</v>
      </c>
      <c r="I88" s="2" t="e">
        <f>VLOOKUP($A88,Loting!$A$2:$F$125,3,FALSE)</f>
        <v>#N/A</v>
      </c>
      <c r="J88" s="146" t="e">
        <f>VLOOKUP($A88,Loting!$A$2:$F$125,4,FALSE)</f>
        <v>#N/A</v>
      </c>
      <c r="K88" s="2" t="e">
        <f>VLOOKUP($A88,Loting!$A$2:$F$125,5,FALSE)</f>
        <v>#N/A</v>
      </c>
      <c r="L88" s="11" t="e">
        <f>VLOOKUP($A88,Loting!$A$2:$F$125,6,FALSE)</f>
        <v>#N/A</v>
      </c>
    </row>
    <row r="89" spans="1:12" ht="12.75">
      <c r="A89" s="149" t="s">
        <v>126</v>
      </c>
      <c r="B89" s="114">
        <f>VLOOKUP($A89,Loting!$A$2:$F$125,2,FALSE)</f>
        <v>0</v>
      </c>
      <c r="C89" s="30"/>
      <c r="D89" s="17"/>
      <c r="E89" s="17"/>
      <c r="F89" s="6"/>
      <c r="G89" s="6"/>
      <c r="H89" s="148">
        <f>VLOOKUP($A89,Loting!$A$2:$G$125,7,FALSE)</f>
        <v>0</v>
      </c>
      <c r="I89" s="2" t="e">
        <f>VLOOKUP($A89,Loting!$A$2:$F$125,3,FALSE)</f>
        <v>#N/A</v>
      </c>
      <c r="J89" s="146" t="e">
        <f>VLOOKUP($A89,Loting!$A$2:$F$125,4,FALSE)</f>
        <v>#N/A</v>
      </c>
      <c r="K89" s="2" t="e">
        <f>VLOOKUP($A89,Loting!$A$2:$F$125,5,FALSE)</f>
        <v>#N/A</v>
      </c>
      <c r="L89" s="11" t="e">
        <f>VLOOKUP($A89,Loting!$A$2:$F$125,6,FALSE)</f>
        <v>#N/A</v>
      </c>
    </row>
    <row r="90" spans="1:12" ht="12.75">
      <c r="A90" s="149" t="s">
        <v>127</v>
      </c>
      <c r="B90" s="114">
        <f>VLOOKUP($A90,Loting!$A$2:$F$125,2,FALSE)</f>
        <v>0</v>
      </c>
      <c r="C90" s="30"/>
      <c r="D90" s="17"/>
      <c r="E90" s="17"/>
      <c r="F90" s="6"/>
      <c r="G90" s="7"/>
      <c r="H90" s="148">
        <f>VLOOKUP($A90,Loting!$A$2:$G$125,7,FALSE)</f>
        <v>0</v>
      </c>
      <c r="I90" s="2" t="e">
        <f>VLOOKUP($A90,Loting!$A$2:$F$125,3,FALSE)</f>
        <v>#N/A</v>
      </c>
      <c r="J90" s="146" t="e">
        <f>VLOOKUP($A90,Loting!$A$2:$F$125,4,FALSE)</f>
        <v>#N/A</v>
      </c>
      <c r="K90" s="2" t="e">
        <f>VLOOKUP($A90,Loting!$A$2:$F$125,5,FALSE)</f>
        <v>#N/A</v>
      </c>
      <c r="L90" s="11" t="e">
        <f>VLOOKUP($A90,Loting!$A$2:$F$125,6,FALSE)</f>
        <v>#N/A</v>
      </c>
    </row>
    <row r="91" spans="1:12" ht="12.75">
      <c r="A91" s="149" t="s">
        <v>128</v>
      </c>
      <c r="B91" s="114">
        <f>VLOOKUP($A91,Loting!$A$2:$F$125,2,FALSE)</f>
        <v>0</v>
      </c>
      <c r="C91" s="30"/>
      <c r="D91" s="17"/>
      <c r="E91" s="17"/>
      <c r="F91" s="6"/>
      <c r="G91" s="6"/>
      <c r="H91" s="148">
        <f>VLOOKUP($A91,Loting!$A$2:$G$125,7,FALSE)</f>
        <v>0</v>
      </c>
      <c r="I91" s="2" t="e">
        <f>VLOOKUP($A91,Loting!$A$2:$F$125,3,FALSE)</f>
        <v>#N/A</v>
      </c>
      <c r="J91" s="146" t="e">
        <f>VLOOKUP($A91,Loting!$A$2:$F$125,4,FALSE)</f>
        <v>#N/A</v>
      </c>
      <c r="K91" s="2" t="e">
        <f>VLOOKUP($A91,Loting!$A$2:$F$125,5,FALSE)</f>
        <v>#N/A</v>
      </c>
      <c r="L91" s="11" t="e">
        <f>VLOOKUP($A91,Loting!$A$2:$F$125,6,FALSE)</f>
        <v>#N/A</v>
      </c>
    </row>
    <row r="92" spans="1:12" ht="12.75">
      <c r="A92" s="149" t="s">
        <v>129</v>
      </c>
      <c r="B92" s="114">
        <f>VLOOKUP($A92,Loting!$A$2:$F$125,2,FALSE)</f>
        <v>0</v>
      </c>
      <c r="C92" s="30"/>
      <c r="D92" s="17"/>
      <c r="E92" s="17"/>
      <c r="F92" s="6"/>
      <c r="G92" s="7"/>
      <c r="H92" s="148">
        <f>VLOOKUP($A92,Loting!$A$2:$G$125,7,FALSE)</f>
        <v>0</v>
      </c>
      <c r="I92" s="2" t="e">
        <f>VLOOKUP($A92,Loting!$A$2:$F$125,3,FALSE)</f>
        <v>#N/A</v>
      </c>
      <c r="J92" s="146" t="e">
        <f>VLOOKUP($A92,Loting!$A$2:$F$125,4,FALSE)</f>
        <v>#N/A</v>
      </c>
      <c r="K92" s="2" t="e">
        <f>VLOOKUP($A92,Loting!$A$2:$F$125,5,FALSE)</f>
        <v>#N/A</v>
      </c>
      <c r="L92" s="11" t="e">
        <f>VLOOKUP($A92,Loting!$A$2:$F$125,6,FALSE)</f>
        <v>#N/A</v>
      </c>
    </row>
    <row r="93" spans="1:12" ht="12.75">
      <c r="A93" s="149" t="s">
        <v>130</v>
      </c>
      <c r="B93" s="114">
        <f>VLOOKUP($A93,Loting!$A$2:$F$125,2,FALSE)</f>
        <v>0</v>
      </c>
      <c r="C93" s="30"/>
      <c r="D93" s="17"/>
      <c r="E93" s="17"/>
      <c r="F93" s="6"/>
      <c r="G93" s="6"/>
      <c r="H93" s="148">
        <f>VLOOKUP($A93,Loting!$A$2:$G$125,7,FALSE)</f>
        <v>0</v>
      </c>
      <c r="I93" s="2" t="e">
        <f>VLOOKUP($A93,Loting!$A$2:$F$125,3,FALSE)</f>
        <v>#N/A</v>
      </c>
      <c r="J93" s="146" t="e">
        <f>VLOOKUP($A93,Loting!$A$2:$F$125,4,FALSE)</f>
        <v>#N/A</v>
      </c>
      <c r="K93" s="2" t="e">
        <f>VLOOKUP($A93,Loting!$A$2:$F$125,5,FALSE)</f>
        <v>#N/A</v>
      </c>
      <c r="L93" s="11" t="e">
        <f>VLOOKUP($A93,Loting!$A$2:$F$125,6,FALSE)</f>
        <v>#N/A</v>
      </c>
    </row>
    <row r="94" spans="1:12" ht="12.75">
      <c r="A94" s="149" t="s">
        <v>131</v>
      </c>
      <c r="B94" s="114">
        <f>VLOOKUP($A94,Loting!$A$2:$F$125,2,FALSE)</f>
        <v>0</v>
      </c>
      <c r="C94" s="30"/>
      <c r="D94" s="17"/>
      <c r="E94" s="17"/>
      <c r="F94" s="6"/>
      <c r="G94" s="7"/>
      <c r="H94" s="148">
        <f>VLOOKUP($A94,Loting!$A$2:$G$125,7,FALSE)</f>
        <v>0</v>
      </c>
      <c r="I94" s="2" t="e">
        <f>VLOOKUP($A94,Loting!$A$2:$F$125,3,FALSE)</f>
        <v>#N/A</v>
      </c>
      <c r="J94" s="146" t="e">
        <f>VLOOKUP($A94,Loting!$A$2:$F$125,4,FALSE)</f>
        <v>#N/A</v>
      </c>
      <c r="K94" s="2" t="e">
        <f>VLOOKUP($A94,Loting!$A$2:$F$125,5,FALSE)</f>
        <v>#N/A</v>
      </c>
      <c r="L94" s="11" t="e">
        <f>VLOOKUP($A94,Loting!$A$2:$F$125,6,FALSE)</f>
        <v>#N/A</v>
      </c>
    </row>
    <row r="95" spans="1:12" ht="12.75">
      <c r="A95" s="149" t="s">
        <v>132</v>
      </c>
      <c r="B95" s="114">
        <f>VLOOKUP($A95,Loting!$A$2:$F$125,2,FALSE)</f>
        <v>0</v>
      </c>
      <c r="C95" s="30"/>
      <c r="D95" s="17"/>
      <c r="E95" s="17"/>
      <c r="F95" s="6"/>
      <c r="G95" s="6"/>
      <c r="H95" s="148">
        <f>VLOOKUP($A95,Loting!$A$2:$G$125,7,FALSE)</f>
        <v>0</v>
      </c>
      <c r="I95" s="2" t="e">
        <f>VLOOKUP($A95,Loting!$A$2:$F$125,3,FALSE)</f>
        <v>#N/A</v>
      </c>
      <c r="J95" s="146" t="e">
        <f>VLOOKUP($A95,Loting!$A$2:$F$125,4,FALSE)</f>
        <v>#N/A</v>
      </c>
      <c r="K95" s="2" t="e">
        <f>VLOOKUP($A95,Loting!$A$2:$F$125,5,FALSE)</f>
        <v>#N/A</v>
      </c>
      <c r="L95" s="11" t="e">
        <f>VLOOKUP($A95,Loting!$A$2:$F$125,6,FALSE)</f>
        <v>#N/A</v>
      </c>
    </row>
    <row r="96" spans="1:12" ht="12.75">
      <c r="A96" s="149" t="s">
        <v>133</v>
      </c>
      <c r="B96" s="114">
        <f>VLOOKUP($A96,Loting!$A$2:$F$125,2,FALSE)</f>
        <v>0</v>
      </c>
      <c r="C96" s="30"/>
      <c r="D96" s="17"/>
      <c r="E96" s="17"/>
      <c r="F96" s="6"/>
      <c r="G96" s="7"/>
      <c r="H96" s="148">
        <f>VLOOKUP($A96,Loting!$A$2:$G$125,7,FALSE)</f>
        <v>0</v>
      </c>
      <c r="I96" s="2" t="e">
        <f>VLOOKUP($A96,Loting!$A$2:$F$125,3,FALSE)</f>
        <v>#N/A</v>
      </c>
      <c r="J96" s="146" t="e">
        <f>VLOOKUP($A96,Loting!$A$2:$F$125,4,FALSE)</f>
        <v>#N/A</v>
      </c>
      <c r="K96" s="2" t="e">
        <f>VLOOKUP($A96,Loting!$A$2:$F$125,5,FALSE)</f>
        <v>#N/A</v>
      </c>
      <c r="L96" s="11" t="e">
        <f>VLOOKUP($A96,Loting!$A$2:$F$125,6,FALSE)</f>
        <v>#N/A</v>
      </c>
    </row>
    <row r="97" spans="1:12" ht="12.75">
      <c r="A97" s="225" t="s">
        <v>134</v>
      </c>
      <c r="B97" s="114">
        <f>VLOOKUP($A97,Loting!$A$2:$F$125,2,FALSE)</f>
        <v>0</v>
      </c>
      <c r="C97" s="29"/>
      <c r="D97" s="16"/>
      <c r="E97" s="16"/>
      <c r="F97" s="7"/>
      <c r="G97" s="6"/>
      <c r="H97" s="148">
        <f>VLOOKUP($A97,Loting!$A$2:$G$125,7,FALSE)</f>
        <v>0</v>
      </c>
      <c r="I97" s="2" t="e">
        <f>VLOOKUP($A97,Loting!$A$2:$F$125,3,FALSE)</f>
        <v>#N/A</v>
      </c>
      <c r="J97" s="146" t="e">
        <f>VLOOKUP($A97,Loting!$A$2:$F$125,4,FALSE)</f>
        <v>#N/A</v>
      </c>
      <c r="K97" s="2" t="e">
        <f>VLOOKUP($A97,Loting!$A$2:$F$125,5,FALSE)</f>
        <v>#N/A</v>
      </c>
      <c r="L97" s="11" t="e">
        <f>VLOOKUP($A97,Loting!$A$2:$F$125,6,FALSE)</f>
        <v>#N/A</v>
      </c>
    </row>
    <row r="98" spans="1:12" ht="12.75">
      <c r="A98" s="225" t="s">
        <v>135</v>
      </c>
      <c r="B98" s="114">
        <f>VLOOKUP($A98,Loting!$A$2:$F$125,2,FALSE)</f>
        <v>0</v>
      </c>
      <c r="C98" s="29"/>
      <c r="D98" s="16"/>
      <c r="E98" s="16"/>
      <c r="F98" s="7"/>
      <c r="G98" s="7"/>
      <c r="H98" s="148">
        <f>VLOOKUP($A98,Loting!$A$2:$G$125,7,FALSE)</f>
        <v>0</v>
      </c>
      <c r="I98" s="2" t="e">
        <f>VLOOKUP($A98,Loting!$A$2:$F$125,3,FALSE)</f>
        <v>#N/A</v>
      </c>
      <c r="J98" s="146" t="e">
        <f>VLOOKUP($A98,Loting!$A$2:$F$125,4,FALSE)</f>
        <v>#N/A</v>
      </c>
      <c r="K98" s="2" t="e">
        <f>VLOOKUP($A98,Loting!$A$2:$F$125,5,FALSE)</f>
        <v>#N/A</v>
      </c>
      <c r="L98" s="11" t="e">
        <f>VLOOKUP($A98,Loting!$A$2:$F$125,6,FALSE)</f>
        <v>#N/A</v>
      </c>
    </row>
    <row r="99" spans="1:12" ht="12.75">
      <c r="A99" s="225" t="s">
        <v>136</v>
      </c>
      <c r="B99" s="114">
        <f>VLOOKUP($A99,Loting!$A$2:$F$125,2,FALSE)</f>
        <v>0</v>
      </c>
      <c r="C99" s="29"/>
      <c r="D99" s="16"/>
      <c r="E99" s="16"/>
      <c r="F99" s="7"/>
      <c r="G99" s="6"/>
      <c r="H99" s="148">
        <f>VLOOKUP($A99,Loting!$A$2:$G$125,7,FALSE)</f>
        <v>0</v>
      </c>
      <c r="I99" s="2" t="e">
        <f>VLOOKUP($A99,Loting!$A$2:$F$125,3,FALSE)</f>
        <v>#N/A</v>
      </c>
      <c r="J99" s="146" t="e">
        <f>VLOOKUP($A99,Loting!$A$2:$F$125,4,FALSE)</f>
        <v>#N/A</v>
      </c>
      <c r="K99" s="2" t="e">
        <f>VLOOKUP($A99,Loting!$A$2:$F$125,5,FALSE)</f>
        <v>#N/A</v>
      </c>
      <c r="L99" s="11" t="e">
        <f>VLOOKUP($A99,Loting!$A$2:$F$125,6,FALSE)</f>
        <v>#N/A</v>
      </c>
    </row>
    <row r="100" spans="1:12" ht="12.75">
      <c r="A100" s="225" t="s">
        <v>137</v>
      </c>
      <c r="B100" s="114">
        <f>VLOOKUP($A100,Loting!$A$2:$F$125,2,FALSE)</f>
        <v>0</v>
      </c>
      <c r="C100" s="29"/>
      <c r="D100" s="16"/>
      <c r="E100" s="16"/>
      <c r="F100" s="7"/>
      <c r="G100" s="7"/>
      <c r="H100" s="148">
        <f>VLOOKUP($A100,Loting!$A$2:$G$125,7,FALSE)</f>
        <v>0</v>
      </c>
      <c r="I100" s="2" t="e">
        <f>VLOOKUP($A100,Loting!$A$2:$F$125,3,FALSE)</f>
        <v>#N/A</v>
      </c>
      <c r="J100" s="146" t="e">
        <f>VLOOKUP($A100,Loting!$A$2:$F$125,4,FALSE)</f>
        <v>#N/A</v>
      </c>
      <c r="K100" s="2" t="e">
        <f>VLOOKUP($A100,Loting!$A$2:$F$125,5,FALSE)</f>
        <v>#N/A</v>
      </c>
      <c r="L100" s="11" t="e">
        <f>VLOOKUP($A100,Loting!$A$2:$F$125,6,FALSE)</f>
        <v>#N/A</v>
      </c>
    </row>
    <row r="101" spans="1:12" ht="12.75">
      <c r="A101" s="225" t="s">
        <v>138</v>
      </c>
      <c r="B101" s="114">
        <f>VLOOKUP($A101,Loting!$A$2:$F$125,2,FALSE)</f>
        <v>0</v>
      </c>
      <c r="C101" s="29"/>
      <c r="D101" s="16"/>
      <c r="E101" s="16"/>
      <c r="F101" s="7"/>
      <c r="G101" s="6"/>
      <c r="H101" s="148">
        <f>VLOOKUP($A101,Loting!$A$2:$G$125,7,FALSE)</f>
        <v>0</v>
      </c>
      <c r="I101" s="2" t="e">
        <f>VLOOKUP($A101,Loting!$A$2:$F$125,3,FALSE)</f>
        <v>#N/A</v>
      </c>
      <c r="J101" s="146" t="e">
        <f>VLOOKUP($A101,Loting!$A$2:$F$125,4,FALSE)</f>
        <v>#N/A</v>
      </c>
      <c r="K101" s="2" t="e">
        <f>VLOOKUP($A101,Loting!$A$2:$F$125,5,FALSE)</f>
        <v>#N/A</v>
      </c>
      <c r="L101" s="11" t="e">
        <f>VLOOKUP($A101,Loting!$A$2:$F$125,6,FALSE)</f>
        <v>#N/A</v>
      </c>
    </row>
    <row r="102" spans="1:12" ht="12.75">
      <c r="A102" s="225" t="s">
        <v>139</v>
      </c>
      <c r="B102" s="114">
        <f>VLOOKUP($A102,Loting!$A$2:$F$125,2,FALSE)</f>
        <v>0</v>
      </c>
      <c r="C102" s="29"/>
      <c r="D102" s="16"/>
      <c r="E102" s="16"/>
      <c r="F102" s="7"/>
      <c r="G102" s="7"/>
      <c r="H102" s="148">
        <f>VLOOKUP($A102,Loting!$A$2:$G$125,7,FALSE)</f>
        <v>0</v>
      </c>
      <c r="I102" s="2" t="e">
        <f>VLOOKUP($A102,Loting!$A$2:$F$125,3,FALSE)</f>
        <v>#N/A</v>
      </c>
      <c r="J102" s="146" t="e">
        <f>VLOOKUP($A102,Loting!$A$2:$F$125,4,FALSE)</f>
        <v>#N/A</v>
      </c>
      <c r="K102" s="2" t="e">
        <f>VLOOKUP($A102,Loting!$A$2:$F$125,5,FALSE)</f>
        <v>#N/A</v>
      </c>
      <c r="L102" s="11" t="e">
        <f>VLOOKUP($A102,Loting!$A$2:$F$125,6,FALSE)</f>
        <v>#N/A</v>
      </c>
    </row>
    <row r="103" spans="1:12" ht="12.75">
      <c r="A103" s="225" t="s">
        <v>140</v>
      </c>
      <c r="B103" s="114">
        <f>VLOOKUP($A103,Loting!$A$2:$F$125,2,FALSE)</f>
        <v>0</v>
      </c>
      <c r="C103" s="29"/>
      <c r="D103" s="16"/>
      <c r="E103" s="16"/>
      <c r="F103" s="7"/>
      <c r="G103" s="6"/>
      <c r="H103" s="148">
        <f>VLOOKUP($A103,Loting!$A$2:$G$125,7,FALSE)</f>
        <v>0</v>
      </c>
      <c r="I103" s="2" t="e">
        <f>VLOOKUP($A103,Loting!$A$2:$F$125,3,FALSE)</f>
        <v>#N/A</v>
      </c>
      <c r="J103" s="146" t="e">
        <f>VLOOKUP($A103,Loting!$A$2:$F$125,4,FALSE)</f>
        <v>#N/A</v>
      </c>
      <c r="K103" s="2" t="e">
        <f>VLOOKUP($A103,Loting!$A$2:$F$125,5,FALSE)</f>
        <v>#N/A</v>
      </c>
      <c r="L103" s="11" t="e">
        <f>VLOOKUP($A103,Loting!$A$2:$F$125,6,FALSE)</f>
        <v>#N/A</v>
      </c>
    </row>
    <row r="104" spans="1:12" ht="12.75">
      <c r="A104" s="225" t="s">
        <v>141</v>
      </c>
      <c r="B104" s="114">
        <f>VLOOKUP($A104,Loting!$A$2:$F$125,2,FALSE)</f>
        <v>0</v>
      </c>
      <c r="C104" s="29"/>
      <c r="D104" s="16"/>
      <c r="E104" s="16"/>
      <c r="F104" s="7"/>
      <c r="G104" s="7"/>
      <c r="H104" s="148">
        <f>VLOOKUP($A104,Loting!$A$2:$G$125,7,FALSE)</f>
        <v>0</v>
      </c>
      <c r="I104" s="2" t="e">
        <f>VLOOKUP($A104,Loting!$A$2:$F$125,3,FALSE)</f>
        <v>#N/A</v>
      </c>
      <c r="J104" s="146" t="e">
        <f>VLOOKUP($A104,Loting!$A$2:$F$125,4,FALSE)</f>
        <v>#N/A</v>
      </c>
      <c r="K104" s="2" t="e">
        <f>VLOOKUP($A104,Loting!$A$2:$F$125,5,FALSE)</f>
        <v>#N/A</v>
      </c>
      <c r="L104" s="11" t="e">
        <f>VLOOKUP($A104,Loting!$A$2:$F$125,6,FALSE)</f>
        <v>#N/A</v>
      </c>
    </row>
    <row r="105" spans="1:12" ht="12.75">
      <c r="A105" s="225" t="s">
        <v>142</v>
      </c>
      <c r="B105" s="114">
        <f>VLOOKUP($A105,Loting!$A$2:$F$125,2,FALSE)</f>
        <v>0</v>
      </c>
      <c r="C105" s="29"/>
      <c r="D105" s="16"/>
      <c r="E105" s="16"/>
      <c r="F105" s="7"/>
      <c r="G105" s="6"/>
      <c r="H105" s="148">
        <f>VLOOKUP($A105,Loting!$A$2:$G$125,7,FALSE)</f>
        <v>0</v>
      </c>
      <c r="I105" s="2" t="e">
        <f>VLOOKUP($A105,Loting!$A$2:$F$125,3,FALSE)</f>
        <v>#N/A</v>
      </c>
      <c r="J105" s="146" t="e">
        <f>VLOOKUP($A105,Loting!$A$2:$F$125,4,FALSE)</f>
        <v>#N/A</v>
      </c>
      <c r="K105" s="2" t="e">
        <f>VLOOKUP($A105,Loting!$A$2:$F$125,5,FALSE)</f>
        <v>#N/A</v>
      </c>
      <c r="L105" s="11" t="e">
        <f>VLOOKUP($A105,Loting!$A$2:$F$125,6,FALSE)</f>
        <v>#N/A</v>
      </c>
    </row>
    <row r="106" spans="1:12" ht="12.75">
      <c r="A106" s="225" t="s">
        <v>143</v>
      </c>
      <c r="B106" s="114">
        <f>VLOOKUP($A106,Loting!$A$2:$F$125,2,FALSE)</f>
        <v>0</v>
      </c>
      <c r="C106" s="29"/>
      <c r="D106" s="16"/>
      <c r="E106" s="16"/>
      <c r="F106" s="7"/>
      <c r="G106" s="7"/>
      <c r="H106" s="148">
        <f>VLOOKUP($A106,Loting!$A$2:$G$125,7,FALSE)</f>
        <v>0</v>
      </c>
      <c r="I106" s="2" t="e">
        <f>VLOOKUP($A106,Loting!$A$2:$F$125,3,FALSE)</f>
        <v>#N/A</v>
      </c>
      <c r="J106" s="146" t="e">
        <f>VLOOKUP($A106,Loting!$A$2:$F$125,4,FALSE)</f>
        <v>#N/A</v>
      </c>
      <c r="K106" s="2" t="e">
        <f>VLOOKUP($A106,Loting!$A$2:$F$125,5,FALSE)</f>
        <v>#N/A</v>
      </c>
      <c r="L106" s="11" t="e">
        <f>VLOOKUP($A106,Loting!$A$2:$F$125,6,FALSE)</f>
        <v>#N/A</v>
      </c>
    </row>
    <row r="107" spans="1:12" ht="12.75">
      <c r="A107" s="225" t="s">
        <v>144</v>
      </c>
      <c r="B107" s="114">
        <f>VLOOKUP($A107,Loting!$A$2:$F$125,2,FALSE)</f>
        <v>0</v>
      </c>
      <c r="C107" s="29"/>
      <c r="D107" s="16"/>
      <c r="E107" s="16"/>
      <c r="F107" s="7"/>
      <c r="G107" s="7"/>
      <c r="H107" s="148">
        <f>VLOOKUP($A107,Loting!$A$2:$G$125,7,FALSE)</f>
        <v>0</v>
      </c>
      <c r="I107" s="2" t="e">
        <f>VLOOKUP($A107,Loting!$A$2:$F$125,3,FALSE)</f>
        <v>#N/A</v>
      </c>
      <c r="J107" s="146" t="e">
        <f>VLOOKUP($A107,Loting!$A$2:$F$125,4,FALSE)</f>
        <v>#N/A</v>
      </c>
      <c r="K107" s="2" t="e">
        <f>VLOOKUP($A107,Loting!$A$2:$F$125,5,FALSE)</f>
        <v>#N/A</v>
      </c>
      <c r="L107" s="11" t="e">
        <f>VLOOKUP($A107,Loting!$A$2:$F$125,6,FALSE)</f>
        <v>#N/A</v>
      </c>
    </row>
    <row r="108" spans="1:12" ht="12.75">
      <c r="A108" s="225" t="s">
        <v>145</v>
      </c>
      <c r="B108" s="114">
        <f>VLOOKUP($A108,Loting!$A$2:$F$125,2,FALSE)</f>
        <v>0</v>
      </c>
      <c r="C108" s="29"/>
      <c r="D108" s="16"/>
      <c r="E108" s="16"/>
      <c r="F108" s="7"/>
      <c r="G108" s="7"/>
      <c r="H108" s="148">
        <f>VLOOKUP($A108,Loting!$A$2:$G$125,7,FALSE)</f>
        <v>0</v>
      </c>
      <c r="I108" s="2" t="e">
        <f>VLOOKUP($A108,Loting!$A$2:$F$125,3,FALSE)</f>
        <v>#N/A</v>
      </c>
      <c r="J108" s="146" t="e">
        <f>VLOOKUP($A108,Loting!$A$2:$F$125,4,FALSE)</f>
        <v>#N/A</v>
      </c>
      <c r="K108" s="2" t="e">
        <f>VLOOKUP($A108,Loting!$A$2:$F$125,5,FALSE)</f>
        <v>#N/A</v>
      </c>
      <c r="L108" s="11" t="e">
        <f>VLOOKUP($A108,Loting!$A$2:$F$125,6,FALSE)</f>
        <v>#N/A</v>
      </c>
    </row>
    <row r="109" spans="1:12" ht="12.75">
      <c r="A109" s="225" t="s">
        <v>146</v>
      </c>
      <c r="B109" s="114">
        <f>VLOOKUP($A109,Loting!$A$2:$F$125,2,FALSE)</f>
        <v>0</v>
      </c>
      <c r="C109" s="29"/>
      <c r="D109" s="16"/>
      <c r="E109" s="16"/>
      <c r="F109" s="7"/>
      <c r="G109" s="7"/>
      <c r="H109" s="148">
        <f>VLOOKUP($A109,Loting!$A$2:$G$125,7,FALSE)</f>
        <v>0</v>
      </c>
      <c r="I109" s="2" t="e">
        <f>VLOOKUP($A109,Loting!$A$2:$F$125,3,FALSE)</f>
        <v>#N/A</v>
      </c>
      <c r="J109" s="146" t="e">
        <f>VLOOKUP($A109,Loting!$A$2:$F$125,4,FALSE)</f>
        <v>#N/A</v>
      </c>
      <c r="K109" s="2" t="e">
        <f>VLOOKUP($A109,Loting!$A$2:$F$125,5,FALSE)</f>
        <v>#N/A</v>
      </c>
      <c r="L109" s="11" t="e">
        <f>VLOOKUP($A109,Loting!$A$2:$F$125,6,FALSE)</f>
        <v>#N/A</v>
      </c>
    </row>
    <row r="110" spans="1:12" ht="12.75">
      <c r="A110" s="225" t="s">
        <v>147</v>
      </c>
      <c r="B110" s="114">
        <f>VLOOKUP($A110,Loting!$A$2:$F$125,2,FALSE)</f>
        <v>0</v>
      </c>
      <c r="C110" s="29"/>
      <c r="D110" s="16"/>
      <c r="E110" s="16"/>
      <c r="F110" s="7"/>
      <c r="G110" s="7"/>
      <c r="H110" s="148">
        <f>VLOOKUP($A110,Loting!$A$2:$G$125,7,FALSE)</f>
        <v>0</v>
      </c>
      <c r="I110" s="2" t="e">
        <f>VLOOKUP($A110,Loting!$A$2:$F$125,3,FALSE)</f>
        <v>#N/A</v>
      </c>
      <c r="J110" s="146" t="e">
        <f>VLOOKUP($A110,Loting!$A$2:$F$125,4,FALSE)</f>
        <v>#N/A</v>
      </c>
      <c r="K110" s="2" t="e">
        <f>VLOOKUP($A110,Loting!$A$2:$F$125,5,FALSE)</f>
        <v>#N/A</v>
      </c>
      <c r="L110" s="11" t="e">
        <f>VLOOKUP($A110,Loting!$A$2:$F$125,6,FALSE)</f>
        <v>#N/A</v>
      </c>
    </row>
    <row r="111" spans="1:12" ht="12.75">
      <c r="A111" s="225" t="s">
        <v>209</v>
      </c>
      <c r="B111" s="114">
        <f>VLOOKUP($A111,Loting!$A$2:$F$125,2,FALSE)</f>
        <v>0</v>
      </c>
      <c r="C111" s="29"/>
      <c r="D111" s="16"/>
      <c r="E111" s="16"/>
      <c r="F111" s="7"/>
      <c r="G111" s="7"/>
      <c r="H111" s="148">
        <f>VLOOKUP($A111,Loting!$A$2:$G$125,7,FALSE)</f>
        <v>0</v>
      </c>
      <c r="I111" s="2" t="e">
        <f>VLOOKUP($A111,Loting!$A$2:$F$125,3,FALSE)</f>
        <v>#N/A</v>
      </c>
      <c r="J111" s="146" t="e">
        <f>VLOOKUP($A111,Loting!$A$2:$F$125,4,FALSE)</f>
        <v>#N/A</v>
      </c>
      <c r="K111" s="2" t="e">
        <f>VLOOKUP($A111,Loting!$A$2:$F$125,5,FALSE)</f>
        <v>#N/A</v>
      </c>
      <c r="L111" s="11" t="e">
        <f>VLOOKUP($A111,Loting!$A$2:$F$125,6,FALSE)</f>
        <v>#N/A</v>
      </c>
    </row>
    <row r="112" spans="1:12" ht="12.75">
      <c r="A112" s="225" t="s">
        <v>210</v>
      </c>
      <c r="B112" s="114">
        <f>VLOOKUP($A112,Loting!$A$2:$F$125,2,FALSE)</f>
        <v>0</v>
      </c>
      <c r="C112" s="29"/>
      <c r="D112" s="16"/>
      <c r="E112" s="16"/>
      <c r="F112" s="7"/>
      <c r="G112" s="7"/>
      <c r="H112" s="148">
        <f>VLOOKUP($A112,Loting!$A$2:$G$125,7,FALSE)</f>
        <v>0</v>
      </c>
      <c r="I112" s="2" t="e">
        <f>VLOOKUP($A112,Loting!$A$2:$F$125,3,FALSE)</f>
        <v>#N/A</v>
      </c>
      <c r="J112" s="146" t="e">
        <f>VLOOKUP($A112,Loting!$A$2:$F$125,4,FALSE)</f>
        <v>#N/A</v>
      </c>
      <c r="K112" s="2" t="e">
        <f>VLOOKUP($A112,Loting!$A$2:$F$125,5,FALSE)</f>
        <v>#N/A</v>
      </c>
      <c r="L112" s="11" t="e">
        <f>VLOOKUP($A112,Loting!$A$2:$F$125,6,FALSE)</f>
        <v>#N/A</v>
      </c>
    </row>
    <row r="113" spans="1:12" ht="12.75">
      <c r="A113" s="225" t="s">
        <v>211</v>
      </c>
      <c r="B113" s="114">
        <v>90</v>
      </c>
      <c r="C113" s="29"/>
      <c r="D113" s="16"/>
      <c r="E113" s="16"/>
      <c r="F113" s="7"/>
      <c r="G113" s="7"/>
      <c r="H113" s="148">
        <f>VLOOKUP($A113,Loting!$A$2:$G$125,7,FALSE)</f>
        <v>0</v>
      </c>
      <c r="I113" s="2" t="e">
        <f>VLOOKUP($A113,Loting!$A$2:$F$125,3,FALSE)</f>
        <v>#N/A</v>
      </c>
      <c r="J113" s="146" t="e">
        <f>VLOOKUP($A113,Loting!$A$2:$F$125,4,FALSE)</f>
        <v>#N/A</v>
      </c>
      <c r="K113" s="2" t="e">
        <f>VLOOKUP($A113,Loting!$A$2:$F$125,5,FALSE)</f>
        <v>#N/A</v>
      </c>
      <c r="L113" s="11" t="e">
        <f>VLOOKUP($A113,Loting!$A$2:$F$125,6,FALSE)</f>
        <v>#N/A</v>
      </c>
    </row>
    <row r="114" spans="1:12" ht="12.75">
      <c r="A114" s="6"/>
      <c r="B114" s="112"/>
      <c r="C114" s="29">
        <f>SUM(C2:C88)</f>
        <v>716</v>
      </c>
      <c r="D114" s="16">
        <f>SUM(D2:D88)</f>
        <v>131.74900000000002</v>
      </c>
      <c r="E114" s="16"/>
      <c r="F114" s="7"/>
      <c r="G114" s="7"/>
      <c r="H114" s="148"/>
      <c r="I114" s="2"/>
      <c r="J114" s="146"/>
      <c r="K114" s="2"/>
      <c r="L114" s="11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&amp;C6e Robby Fish Zeehengelfestival - zaterdag 21 mei 2016- RZC Wommelgem - Blankenberge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Q58" sqref="Q58"/>
    </sheetView>
  </sheetViews>
  <sheetFormatPr defaultColWidth="9.140625" defaultRowHeight="12.75"/>
  <cols>
    <col min="1" max="1" width="6.8515625" style="1" customWidth="1"/>
    <col min="2" max="2" width="6.28125" style="113" customWidth="1"/>
    <col min="3" max="3" width="5.28125" style="31" customWidth="1"/>
    <col min="4" max="4" width="10.7109375" style="18" customWidth="1"/>
    <col min="5" max="5" width="8.8515625" style="18" customWidth="1"/>
    <col min="6" max="6" width="3.421875" style="1" customWidth="1"/>
    <col min="7" max="7" width="6.140625" style="1" customWidth="1"/>
    <col min="8" max="8" width="14.00390625" style="113" customWidth="1"/>
    <col min="9" max="9" width="23.28125" style="1" customWidth="1"/>
    <col min="10" max="10" width="6.7109375" style="31" customWidth="1"/>
    <col min="11" max="11" width="27.7109375" style="1" customWidth="1"/>
    <col min="12" max="12" width="12.00390625" style="12" bestFit="1" customWidth="1"/>
    <col min="13" max="16384" width="9.140625" style="1" customWidth="1"/>
  </cols>
  <sheetData>
    <row r="1" spans="1:12" s="24" customFormat="1" ht="62.25" customHeight="1" thickBot="1">
      <c r="A1" s="19" t="s">
        <v>168</v>
      </c>
      <c r="B1" s="111" t="s">
        <v>218</v>
      </c>
      <c r="C1" s="20" t="s">
        <v>182</v>
      </c>
      <c r="D1" s="21" t="s">
        <v>183</v>
      </c>
      <c r="E1" s="21" t="s">
        <v>184</v>
      </c>
      <c r="F1" s="22" t="s">
        <v>11</v>
      </c>
      <c r="G1" s="22" t="s">
        <v>169</v>
      </c>
      <c r="H1" s="147" t="s">
        <v>170</v>
      </c>
      <c r="I1" s="20" t="s">
        <v>5</v>
      </c>
      <c r="J1" s="20" t="s">
        <v>171</v>
      </c>
      <c r="K1" s="20" t="s">
        <v>10</v>
      </c>
      <c r="L1" s="23" t="s">
        <v>12</v>
      </c>
    </row>
    <row r="2" spans="1:12" ht="12.75">
      <c r="A2" s="149" t="s">
        <v>80</v>
      </c>
      <c r="B2" s="114">
        <f>VLOOKUP($A2,Loting!$A$2:$F$125,2,FALSE)</f>
        <v>48</v>
      </c>
      <c r="C2" s="30">
        <v>27</v>
      </c>
      <c r="D2" s="17">
        <v>5.613</v>
      </c>
      <c r="E2" s="17"/>
      <c r="F2" s="6">
        <v>1</v>
      </c>
      <c r="G2" s="7">
        <v>1</v>
      </c>
      <c r="H2" s="148" t="str">
        <f>VLOOKUP($A2,Loting!$A$2:$G$125,7,FALSE)</f>
        <v>Aegir</v>
      </c>
      <c r="I2" s="2" t="str">
        <f>VLOOKUP($A2,Loting!$A$2:$F$125,3,FALSE)</f>
        <v>van Schilt Frank</v>
      </c>
      <c r="J2" s="146" t="str">
        <f>VLOOKUP($A2,Loting!$A$2:$F$125,4,FALSE)</f>
        <v>T08</v>
      </c>
      <c r="K2" s="2" t="str">
        <f>VLOOKUP($A2,Loting!$A$2:$F$125,5,FALSE)</f>
        <v>Noordzeevissers NL</v>
      </c>
      <c r="L2" s="11" t="str">
        <f>VLOOKUP($A2,Loting!$A$2:$F$125,6,FALSE)</f>
        <v>senior</v>
      </c>
    </row>
    <row r="3" spans="1:12" ht="12.75">
      <c r="A3" s="149" t="s">
        <v>74</v>
      </c>
      <c r="B3" s="114">
        <f>VLOOKUP($A3,Loting!$A$2:$F$125,2,FALSE)</f>
        <v>12</v>
      </c>
      <c r="C3" s="30">
        <v>23</v>
      </c>
      <c r="D3" s="17">
        <v>5.09</v>
      </c>
      <c r="E3" s="17"/>
      <c r="F3" s="6">
        <v>1</v>
      </c>
      <c r="G3" s="6">
        <v>2</v>
      </c>
      <c r="H3" s="148" t="str">
        <f>VLOOKUP($A3,Loting!$A$2:$G$125,7,FALSE)</f>
        <v>Eenhoorn</v>
      </c>
      <c r="I3" s="2" t="str">
        <f>VLOOKUP($A3,Loting!$A$2:$F$125,3,FALSE)</f>
        <v>Claus Geert</v>
      </c>
      <c r="J3" s="146">
        <f>VLOOKUP($A3,Loting!$A$2:$F$125,4,FALSE)</f>
        <v>0</v>
      </c>
      <c r="K3" s="2" t="str">
        <f>VLOOKUP($A3,Loting!$A$2:$F$125,5,FALSE)</f>
        <v>Tubertini België </v>
      </c>
      <c r="L3" s="11" t="str">
        <f>VLOOKUP($A3,Loting!$A$2:$F$125,6,FALSE)</f>
        <v>senior</v>
      </c>
    </row>
    <row r="4" spans="1:12" ht="12.75">
      <c r="A4" s="149" t="s">
        <v>47</v>
      </c>
      <c r="B4" s="114">
        <f>VLOOKUP($A4,Loting!$A$2:$F$125,2,FALSE)</f>
        <v>11</v>
      </c>
      <c r="C4" s="30">
        <v>26</v>
      </c>
      <c r="D4" s="17">
        <v>5.08</v>
      </c>
      <c r="E4" s="17"/>
      <c r="F4" s="6">
        <v>1</v>
      </c>
      <c r="G4" s="7">
        <v>3</v>
      </c>
      <c r="H4" s="148" t="str">
        <f>VLOOKUP($A4,Loting!$A$2:$G$125,7,FALSE)</f>
        <v>Ronnick</v>
      </c>
      <c r="I4" s="2" t="str">
        <f>VLOOKUP($A4,Loting!$A$2:$F$125,3,FALSE)</f>
        <v>Vanderschaeghe Peter</v>
      </c>
      <c r="J4" s="146" t="str">
        <f>VLOOKUP($A4,Loting!$A$2:$F$125,4,FALSE)</f>
        <v>T02</v>
      </c>
      <c r="K4" s="2" t="str">
        <f>VLOOKUP($A4,Loting!$A$2:$F$125,5,FALSE)</f>
        <v>Tubertini België A</v>
      </c>
      <c r="L4" s="11" t="str">
        <f>VLOOKUP($A4,Loting!$A$2:$F$125,6,FALSE)</f>
        <v>senior</v>
      </c>
    </row>
    <row r="5" spans="1:12" ht="12.75">
      <c r="A5" s="149" t="s">
        <v>17</v>
      </c>
      <c r="B5" s="114">
        <f>VLOOKUP($A5,Loting!$A$2:$F$125,2,FALSE)</f>
        <v>31</v>
      </c>
      <c r="C5" s="30">
        <v>23</v>
      </c>
      <c r="D5" s="17">
        <v>3.68</v>
      </c>
      <c r="E5" s="17"/>
      <c r="F5" s="6">
        <v>1</v>
      </c>
      <c r="G5" s="6">
        <v>4</v>
      </c>
      <c r="H5" s="148" t="str">
        <f>VLOOKUP($A5,Loting!$A$2:$G$125,7,FALSE)</f>
        <v>Zeeduivel</v>
      </c>
      <c r="I5" s="2" t="str">
        <f>VLOOKUP($A5,Loting!$A$2:$F$125,3,FALSE)</f>
        <v>Devijnck Danny</v>
      </c>
      <c r="J5" s="146" t="str">
        <f>VLOOKUP($A5,Loting!$A$2:$F$125,4,FALSE)</f>
        <v>T05</v>
      </c>
      <c r="K5" s="2" t="str">
        <f>VLOOKUP($A5,Loting!$A$2:$F$125,5,FALSE)</f>
        <v>Robbyfish A</v>
      </c>
      <c r="L5" s="11" t="str">
        <f>VLOOKUP($A5,Loting!$A$2:$F$125,6,FALSE)</f>
        <v>senior</v>
      </c>
    </row>
    <row r="6" spans="1:12" ht="12.75">
      <c r="A6" s="149" t="s">
        <v>99</v>
      </c>
      <c r="B6" s="114">
        <f>VLOOKUP($A6,Loting!$A$2:$F$125,2,FALSE)</f>
        <v>8</v>
      </c>
      <c r="C6" s="30">
        <v>17</v>
      </c>
      <c r="D6" s="17">
        <v>3.54</v>
      </c>
      <c r="E6" s="17"/>
      <c r="F6" s="6">
        <v>1</v>
      </c>
      <c r="G6" s="7">
        <v>5</v>
      </c>
      <c r="H6" s="148" t="str">
        <f>VLOOKUP($A6,Loting!$A$2:$G$125,7,FALSE)</f>
        <v>Niko</v>
      </c>
      <c r="I6" s="2" t="str">
        <f>VLOOKUP($A6,Loting!$A$2:$F$125,3,FALSE)</f>
        <v>Buls Wilfried</v>
      </c>
      <c r="J6" s="146" t="str">
        <f>VLOOKUP($A6,Loting!$A$2:$F$125,4,FALSE)</f>
        <v>T02</v>
      </c>
      <c r="K6" s="2" t="str">
        <f>VLOOKUP($A6,Loting!$A$2:$F$125,5,FALSE)</f>
        <v>Tubertini België A</v>
      </c>
      <c r="L6" s="11" t="str">
        <f>VLOOKUP($A6,Loting!$A$2:$F$125,6,FALSE)</f>
        <v>veteraan</v>
      </c>
    </row>
    <row r="7" spans="1:12" ht="12.75">
      <c r="A7" s="149" t="s">
        <v>97</v>
      </c>
      <c r="B7" s="114">
        <f>VLOOKUP($A7,Loting!$A$2:$F$125,2,FALSE)</f>
        <v>59</v>
      </c>
      <c r="C7" s="30">
        <v>14</v>
      </c>
      <c r="D7" s="17">
        <v>3.366</v>
      </c>
      <c r="E7" s="17"/>
      <c r="F7" s="6">
        <v>1</v>
      </c>
      <c r="G7" s="6">
        <v>6</v>
      </c>
      <c r="H7" s="148" t="str">
        <f>VLOOKUP($A7,Loting!$A$2:$G$125,7,FALSE)</f>
        <v>Young Warrior</v>
      </c>
      <c r="I7" s="2" t="str">
        <f>VLOOKUP($A7,Loting!$A$2:$F$125,3,FALSE)</f>
        <v>Smet Paul</v>
      </c>
      <c r="J7" s="146">
        <f>VLOOKUP($A7,Loting!$A$2:$F$125,4,FALSE)</f>
        <v>0</v>
      </c>
      <c r="K7" s="2" t="str">
        <f>VLOOKUP($A7,Loting!$A$2:$F$125,5,FALSE)</f>
        <v>ZWB Brasschaat</v>
      </c>
      <c r="L7" s="11" t="str">
        <f>VLOOKUP($A7,Loting!$A$2:$F$125,6,FALSE)</f>
        <v>senior</v>
      </c>
    </row>
    <row r="8" spans="1:12" ht="12.75">
      <c r="A8" s="149" t="s">
        <v>56</v>
      </c>
      <c r="B8" s="114">
        <f>VLOOKUP($A8,Loting!$A$2:$F$125,2,FALSE)</f>
        <v>56</v>
      </c>
      <c r="C8" s="30">
        <v>19</v>
      </c>
      <c r="D8" s="17">
        <v>3.24</v>
      </c>
      <c r="E8" s="17"/>
      <c r="F8" s="6">
        <v>1</v>
      </c>
      <c r="G8" s="7">
        <v>7</v>
      </c>
      <c r="H8" s="148" t="str">
        <f>VLOOKUP($A8,Loting!$A$2:$G$125,7,FALSE)</f>
        <v>Bon Vivant</v>
      </c>
      <c r="I8" s="2" t="str">
        <f>VLOOKUP($A8,Loting!$A$2:$F$125,3,FALSE)</f>
        <v>Franken Wil</v>
      </c>
      <c r="J8" s="146" t="str">
        <f>VLOOKUP($A8,Loting!$A$2:$F$125,4,FALSE)</f>
        <v>T09</v>
      </c>
      <c r="K8" s="2" t="str">
        <f>VLOOKUP($A8,Loting!$A$2:$F$125,5,FALSE)</f>
        <v>SZHC Antwerpen</v>
      </c>
      <c r="L8" s="11" t="str">
        <f>VLOOKUP($A8,Loting!$A$2:$F$125,6,FALSE)</f>
        <v>veteraan</v>
      </c>
    </row>
    <row r="9" spans="1:12" ht="12.75">
      <c r="A9" s="149" t="s">
        <v>83</v>
      </c>
      <c r="B9" s="114">
        <f>VLOOKUP($A9,Loting!$A$2:$F$125,2,FALSE)</f>
        <v>45</v>
      </c>
      <c r="C9" s="30">
        <v>14</v>
      </c>
      <c r="D9" s="17">
        <v>3.12</v>
      </c>
      <c r="E9" s="17"/>
      <c r="F9" s="6">
        <v>1</v>
      </c>
      <c r="G9" s="6">
        <v>8</v>
      </c>
      <c r="H9" s="148" t="str">
        <f>VLOOKUP($A9,Loting!$A$2:$G$125,7,FALSE)</f>
        <v>Windsor</v>
      </c>
      <c r="I9" s="2" t="str">
        <f>VLOOKUP($A9,Loting!$A$2:$F$125,3,FALSE)</f>
        <v>Verhaegen Geert</v>
      </c>
      <c r="J9" s="146">
        <f>VLOOKUP($A9,Loting!$A$2:$F$125,4,FALSE)</f>
        <v>0</v>
      </c>
      <c r="K9" s="2" t="str">
        <f>VLOOKUP($A9,Loting!$A$2:$F$125,5,FALSE)</f>
        <v>Robbyfish</v>
      </c>
      <c r="L9" s="11" t="str">
        <f>VLOOKUP($A9,Loting!$A$2:$F$125,6,FALSE)</f>
        <v>senior</v>
      </c>
    </row>
    <row r="10" spans="1:12" ht="12.75">
      <c r="A10" s="149" t="s">
        <v>67</v>
      </c>
      <c r="B10" s="114">
        <f>VLOOKUP($A10,Loting!$A$2:$F$125,2,FALSE)</f>
        <v>39</v>
      </c>
      <c r="C10" s="30">
        <v>16</v>
      </c>
      <c r="D10" s="17">
        <v>2.78</v>
      </c>
      <c r="E10" s="17"/>
      <c r="F10" s="6">
        <v>1</v>
      </c>
      <c r="G10" s="7">
        <v>9</v>
      </c>
      <c r="H10" s="148" t="str">
        <f>VLOOKUP($A10,Loting!$A$2:$G$125,7,FALSE)</f>
        <v>Asterix</v>
      </c>
      <c r="I10" s="2" t="str">
        <f>VLOOKUP($A10,Loting!$A$2:$F$125,3,FALSE)</f>
        <v>Bleys Geert</v>
      </c>
      <c r="J10" s="146" t="str">
        <f>VLOOKUP($A10,Loting!$A$2:$F$125,4,FALSE)</f>
        <v>T07</v>
      </c>
      <c r="K10" s="2" t="str">
        <f>VLOOKUP($A10,Loting!$A$2:$F$125,5,FALSE)</f>
        <v>Robbyfish C</v>
      </c>
      <c r="L10" s="11" t="str">
        <f>VLOOKUP($A10,Loting!$A$2:$F$125,6,FALSE)</f>
        <v>senior</v>
      </c>
    </row>
    <row r="11" spans="1:12" ht="12.75">
      <c r="A11" s="149" t="s">
        <v>92</v>
      </c>
      <c r="B11" s="114">
        <f>VLOOKUP($A11,Loting!$A$2:$F$125,2,FALSE)</f>
        <v>63</v>
      </c>
      <c r="C11" s="30">
        <v>13</v>
      </c>
      <c r="D11" s="17">
        <v>2.46</v>
      </c>
      <c r="E11" s="17"/>
      <c r="F11" s="6">
        <v>1</v>
      </c>
      <c r="G11" s="6">
        <v>10</v>
      </c>
      <c r="H11" s="148" t="str">
        <f>VLOOKUP($A11,Loting!$A$2:$G$125,7,FALSE)</f>
        <v>Blue One</v>
      </c>
      <c r="I11" s="2" t="str">
        <f>VLOOKUP($A11,Loting!$A$2:$F$125,3,FALSE)</f>
        <v>Deckers Jelle</v>
      </c>
      <c r="J11" s="146" t="str">
        <f>VLOOKUP($A11,Loting!$A$2:$F$125,4,FALSE)</f>
        <v>T10</v>
      </c>
      <c r="K11" s="2" t="str">
        <f>VLOOKUP($A11,Loting!$A$2:$F$125,5,FALSE)</f>
        <v>VTE Ekeren A</v>
      </c>
      <c r="L11" s="11" t="str">
        <f>VLOOKUP($A11,Loting!$A$2:$F$125,6,FALSE)</f>
        <v>senior</v>
      </c>
    </row>
    <row r="12" spans="1:12" ht="12.75">
      <c r="A12" s="149" t="s">
        <v>59</v>
      </c>
      <c r="B12" s="114">
        <f>VLOOKUP($A12,Loting!$A$2:$F$125,2,FALSE)</f>
        <v>6</v>
      </c>
      <c r="C12" s="30">
        <v>6</v>
      </c>
      <c r="D12" s="17">
        <v>2.2</v>
      </c>
      <c r="E12" s="17"/>
      <c r="F12" s="6">
        <v>1</v>
      </c>
      <c r="G12" s="7">
        <v>11</v>
      </c>
      <c r="H12" s="148" t="str">
        <f>VLOOKUP($A12,Loting!$A$2:$G$125,7,FALSE)</f>
        <v>Queen</v>
      </c>
      <c r="I12" s="2" t="str">
        <f>VLOOKUP($A12,Loting!$A$2:$F$125,3,FALSE)</f>
        <v>Thybaert Freddy</v>
      </c>
      <c r="J12" s="146">
        <f>VLOOKUP($A12,Loting!$A$2:$F$125,4,FALSE)</f>
        <v>0</v>
      </c>
      <c r="K12" s="2" t="str">
        <f>VLOOKUP($A12,Loting!$A$2:$F$125,5,FALSE)</f>
        <v>EZV Zemst </v>
      </c>
      <c r="L12" s="11" t="str">
        <f>VLOOKUP($A12,Loting!$A$2:$F$125,6,FALSE)</f>
        <v>veteraan</v>
      </c>
    </row>
    <row r="13" spans="1:12" ht="12.75">
      <c r="A13" s="149" t="s">
        <v>62</v>
      </c>
      <c r="B13" s="114">
        <f>VLOOKUP($A13,Loting!$A$2:$F$125,2,FALSE)</f>
        <v>40</v>
      </c>
      <c r="C13" s="30">
        <v>10</v>
      </c>
      <c r="D13" s="17">
        <v>2</v>
      </c>
      <c r="E13" s="17"/>
      <c r="F13" s="6">
        <v>1</v>
      </c>
      <c r="G13" s="6">
        <v>12</v>
      </c>
      <c r="H13" s="148" t="str">
        <f>VLOOKUP($A13,Loting!$A$2:$G$125,7,FALSE)</f>
        <v>Lysa</v>
      </c>
      <c r="I13" s="2" t="str">
        <f>VLOOKUP($A13,Loting!$A$2:$F$125,3,FALSE)</f>
        <v>D'Hert Beni</v>
      </c>
      <c r="J13" s="146" t="str">
        <f>VLOOKUP($A13,Loting!$A$2:$F$125,4,FALSE)</f>
        <v>T07</v>
      </c>
      <c r="K13" s="2" t="str">
        <f>VLOOKUP($A13,Loting!$A$2:$F$125,5,FALSE)</f>
        <v>Robbyfish C</v>
      </c>
      <c r="L13" s="11" t="str">
        <f>VLOOKUP($A13,Loting!$A$2:$F$125,6,FALSE)</f>
        <v>veteraan</v>
      </c>
    </row>
    <row r="14" spans="1:12" ht="12.75">
      <c r="A14" s="149" t="s">
        <v>22</v>
      </c>
      <c r="B14" s="114">
        <f>VLOOKUP($A14,Loting!$A$2:$F$125,2,FALSE)</f>
        <v>7</v>
      </c>
      <c r="C14" s="30">
        <v>7</v>
      </c>
      <c r="D14" s="17">
        <v>1.48</v>
      </c>
      <c r="E14" s="17"/>
      <c r="F14" s="6">
        <v>1</v>
      </c>
      <c r="G14" s="7">
        <v>13</v>
      </c>
      <c r="H14" s="148" t="str">
        <f>VLOOKUP($A14,Loting!$A$2:$G$125,7,FALSE)</f>
        <v>Grappa</v>
      </c>
      <c r="I14" s="2" t="str">
        <f>VLOOKUP($A14,Loting!$A$2:$F$125,3,FALSE)</f>
        <v>Aspeslag Jan</v>
      </c>
      <c r="J14" s="146" t="str">
        <f>VLOOKUP($A14,Loting!$A$2:$F$125,4,FALSE)</f>
        <v>T02</v>
      </c>
      <c r="K14" s="2" t="str">
        <f>VLOOKUP($A14,Loting!$A$2:$F$125,5,FALSE)</f>
        <v>Tubertini België A</v>
      </c>
      <c r="L14" s="11" t="str">
        <f>VLOOKUP($A14,Loting!$A$2:$F$125,6,FALSE)</f>
        <v>veteraan</v>
      </c>
    </row>
    <row r="15" spans="1:12" ht="12.75">
      <c r="A15" s="149" t="s">
        <v>48</v>
      </c>
      <c r="B15" s="114">
        <f>VLOOKUP($A15,Loting!$A$2:$F$125,2,FALSE)</f>
        <v>28</v>
      </c>
      <c r="C15" s="30">
        <v>23</v>
      </c>
      <c r="D15" s="17">
        <v>4.08</v>
      </c>
      <c r="E15" s="17"/>
      <c r="F15" s="6">
        <v>2</v>
      </c>
      <c r="G15" s="6">
        <v>14</v>
      </c>
      <c r="H15" s="148" t="str">
        <f>VLOOKUP($A15,Loting!$A$2:$G$125,7,FALSE)</f>
        <v>Ronnick</v>
      </c>
      <c r="I15" s="2" t="str">
        <f>VLOOKUP($A15,Loting!$A$2:$F$125,3,FALSE)</f>
        <v>Groenendaels Tom</v>
      </c>
      <c r="J15" s="146" t="str">
        <f>VLOOKUP($A15,Loting!$A$2:$F$125,4,FALSE)</f>
        <v>T05</v>
      </c>
      <c r="K15" s="2" t="str">
        <f>VLOOKUP($A15,Loting!$A$2:$F$125,5,FALSE)</f>
        <v>Robbyfish A</v>
      </c>
      <c r="L15" s="11" t="str">
        <f>VLOOKUP($A15,Loting!$A$2:$F$125,6,FALSE)</f>
        <v>senior</v>
      </c>
    </row>
    <row r="16" spans="1:12" ht="12.75">
      <c r="A16" s="149" t="s">
        <v>72</v>
      </c>
      <c r="B16" s="114">
        <f>VLOOKUP($A16,Loting!$A$2:$F$125,2,FALSE)</f>
        <v>30</v>
      </c>
      <c r="C16" s="30">
        <v>23</v>
      </c>
      <c r="D16" s="17">
        <v>3.86</v>
      </c>
      <c r="E16" s="17"/>
      <c r="F16" s="6">
        <v>2</v>
      </c>
      <c r="G16" s="7">
        <v>15</v>
      </c>
      <c r="H16" s="148" t="str">
        <f>VLOOKUP($A16,Loting!$A$2:$G$125,7,FALSE)</f>
        <v>Eenhoorn</v>
      </c>
      <c r="I16" s="2" t="str">
        <f>VLOOKUP($A16,Loting!$A$2:$F$125,3,FALSE)</f>
        <v>Devijnck Brian</v>
      </c>
      <c r="J16" s="146" t="str">
        <f>VLOOKUP($A16,Loting!$A$2:$F$125,4,FALSE)</f>
        <v>T05</v>
      </c>
      <c r="K16" s="2" t="str">
        <f>VLOOKUP($A16,Loting!$A$2:$F$125,5,FALSE)</f>
        <v>Robbyfish A</v>
      </c>
      <c r="L16" s="11" t="str">
        <f>VLOOKUP($A16,Loting!$A$2:$F$125,6,FALSE)</f>
        <v>senior</v>
      </c>
    </row>
    <row r="17" spans="1:12" ht="12.75">
      <c r="A17" s="149" t="s">
        <v>77</v>
      </c>
      <c r="B17" s="114">
        <f>VLOOKUP($A17,Loting!$A$2:$F$125,2,FALSE)</f>
        <v>35</v>
      </c>
      <c r="C17" s="30">
        <v>20</v>
      </c>
      <c r="D17" s="17">
        <v>3.7</v>
      </c>
      <c r="E17" s="17"/>
      <c r="F17" s="6">
        <v>2</v>
      </c>
      <c r="G17" s="6">
        <v>16</v>
      </c>
      <c r="H17" s="148" t="str">
        <f>VLOOKUP($A17,Loting!$A$2:$G$125,7,FALSE)</f>
        <v>Aegir</v>
      </c>
      <c r="I17" s="2" t="str">
        <f>VLOOKUP($A17,Loting!$A$2:$F$125,3,FALSE)</f>
        <v>Herincx Manuel</v>
      </c>
      <c r="J17" s="146" t="str">
        <f>VLOOKUP($A17,Loting!$A$2:$F$125,4,FALSE)</f>
        <v>T06</v>
      </c>
      <c r="K17" s="2" t="str">
        <f>VLOOKUP($A17,Loting!$A$2:$F$125,5,FALSE)</f>
        <v>Robbyfish B</v>
      </c>
      <c r="L17" s="11" t="str">
        <f>VLOOKUP($A17,Loting!$A$2:$F$125,6,FALSE)</f>
        <v>senior</v>
      </c>
    </row>
    <row r="18" spans="1:12" ht="12.75">
      <c r="A18" s="149" t="s">
        <v>82</v>
      </c>
      <c r="B18" s="114">
        <f>VLOOKUP($A18,Loting!$A$2:$F$125,2,FALSE)</f>
        <v>34</v>
      </c>
      <c r="C18" s="30">
        <v>14</v>
      </c>
      <c r="D18" s="17">
        <v>2.84</v>
      </c>
      <c r="E18" s="17"/>
      <c r="F18" s="6">
        <v>2</v>
      </c>
      <c r="G18" s="7">
        <v>17</v>
      </c>
      <c r="H18" s="148" t="str">
        <f>VLOOKUP($A18,Loting!$A$2:$G$125,7,FALSE)</f>
        <v>Windsor</v>
      </c>
      <c r="I18" s="2" t="str">
        <f>VLOOKUP($A18,Loting!$A$2:$F$125,3,FALSE)</f>
        <v>Van Hecke Marc</v>
      </c>
      <c r="J18" s="146" t="str">
        <f>VLOOKUP($A18,Loting!$A$2:$F$125,4,FALSE)</f>
        <v>T06</v>
      </c>
      <c r="K18" s="2" t="str">
        <f>VLOOKUP($A18,Loting!$A$2:$F$125,5,FALSE)</f>
        <v>Robbyfish B</v>
      </c>
      <c r="L18" s="11" t="str">
        <f>VLOOKUP($A18,Loting!$A$2:$F$125,6,FALSE)</f>
        <v>veteraan</v>
      </c>
    </row>
    <row r="19" spans="1:12" ht="12.75">
      <c r="A19" s="149" t="s">
        <v>94</v>
      </c>
      <c r="B19" s="114">
        <f>VLOOKUP($A19,Loting!$A$2:$F$125,2,FALSE)</f>
        <v>22</v>
      </c>
      <c r="C19" s="30">
        <v>17</v>
      </c>
      <c r="D19" s="17">
        <v>2.7</v>
      </c>
      <c r="E19" s="17"/>
      <c r="F19" s="6">
        <v>2</v>
      </c>
      <c r="G19" s="6">
        <v>18</v>
      </c>
      <c r="H19" s="148" t="str">
        <f>VLOOKUP($A19,Loting!$A$2:$G$125,7,FALSE)</f>
        <v>Young Warrior</v>
      </c>
      <c r="I19" s="2" t="str">
        <f>VLOOKUP($A19,Loting!$A$2:$F$125,3,FALSE)</f>
        <v>Dehaen Stefan</v>
      </c>
      <c r="J19" s="146" t="str">
        <f>VLOOKUP($A19,Loting!$A$2:$F$125,4,FALSE)</f>
        <v>T04</v>
      </c>
      <c r="K19" s="2" t="str">
        <f>VLOOKUP($A19,Loting!$A$2:$F$125,5,FALSE)</f>
        <v>GZD- Het Loze Vissertje Gent A</v>
      </c>
      <c r="L19" s="11" t="str">
        <f>VLOOKUP($A19,Loting!$A$2:$F$125,6,FALSE)</f>
        <v>senior</v>
      </c>
    </row>
    <row r="20" spans="1:12" ht="12.75">
      <c r="A20" s="149" t="s">
        <v>53</v>
      </c>
      <c r="B20" s="114">
        <f>VLOOKUP($A20,Loting!$A$2:$F$125,2,FALSE)</f>
        <v>37</v>
      </c>
      <c r="C20" s="30">
        <v>17</v>
      </c>
      <c r="D20" s="17">
        <v>2.64</v>
      </c>
      <c r="E20" s="17"/>
      <c r="F20" s="6">
        <v>2</v>
      </c>
      <c r="G20" s="7">
        <v>19</v>
      </c>
      <c r="H20" s="148" t="str">
        <f>VLOOKUP($A20,Loting!$A$2:$G$125,7,FALSE)</f>
        <v>Bon Vivant</v>
      </c>
      <c r="I20" s="2" t="str">
        <f>VLOOKUP($A20,Loting!$A$2:$F$125,3,FALSE)</f>
        <v>Machiels Bert</v>
      </c>
      <c r="J20" s="146" t="str">
        <f>VLOOKUP($A20,Loting!$A$2:$F$125,4,FALSE)</f>
        <v>T06</v>
      </c>
      <c r="K20" s="2" t="str">
        <f>VLOOKUP($A20,Loting!$A$2:$F$125,5,FALSE)</f>
        <v>Robbyfish B</v>
      </c>
      <c r="L20" s="11" t="str">
        <f>VLOOKUP($A20,Loting!$A$2:$F$125,6,FALSE)</f>
        <v>senior</v>
      </c>
    </row>
    <row r="21" spans="1:12" ht="12.75">
      <c r="A21" s="149" t="s">
        <v>19</v>
      </c>
      <c r="B21" s="114">
        <f>VLOOKUP($A21,Loting!$A$2:$F$125,2,FALSE)</f>
        <v>61</v>
      </c>
      <c r="C21" s="30">
        <v>15</v>
      </c>
      <c r="D21" s="17">
        <v>2.56</v>
      </c>
      <c r="E21" s="17"/>
      <c r="F21" s="6">
        <v>2</v>
      </c>
      <c r="G21" s="6">
        <v>20</v>
      </c>
      <c r="H21" s="148" t="str">
        <f>VLOOKUP($A21,Loting!$A$2:$G$125,7,FALSE)</f>
        <v>Zeeduivel</v>
      </c>
      <c r="I21" s="2" t="str">
        <f>VLOOKUP($A21,Loting!$A$2:$F$125,3,FALSE)</f>
        <v>Van Aken John</v>
      </c>
      <c r="J21" s="146" t="str">
        <f>VLOOKUP($A21,Loting!$A$2:$F$125,4,FALSE)</f>
        <v>T10</v>
      </c>
      <c r="K21" s="2" t="str">
        <f>VLOOKUP($A21,Loting!$A$2:$F$125,5,FALSE)</f>
        <v>VTE Ekeren A</v>
      </c>
      <c r="L21" s="11" t="str">
        <f>VLOOKUP($A21,Loting!$A$2:$F$125,6,FALSE)</f>
        <v>senior</v>
      </c>
    </row>
    <row r="22" spans="1:12" ht="12.75">
      <c r="A22" s="149" t="s">
        <v>68</v>
      </c>
      <c r="B22" s="114">
        <f>VLOOKUP($A22,Loting!$A$2:$F$125,2,FALSE)</f>
        <v>29</v>
      </c>
      <c r="C22" s="30">
        <v>13</v>
      </c>
      <c r="D22" s="17">
        <v>2.4</v>
      </c>
      <c r="E22" s="17"/>
      <c r="F22" s="6">
        <v>2</v>
      </c>
      <c r="G22" s="7">
        <v>21</v>
      </c>
      <c r="H22" s="148" t="str">
        <f>VLOOKUP($A22,Loting!$A$2:$G$125,7,FALSE)</f>
        <v>Asterix</v>
      </c>
      <c r="I22" s="2" t="str">
        <f>VLOOKUP($A22,Loting!$A$2:$F$125,3,FALSE)</f>
        <v>Cole Bram</v>
      </c>
      <c r="J22" s="146" t="str">
        <f>VLOOKUP($A22,Loting!$A$2:$F$125,4,FALSE)</f>
        <v>T05</v>
      </c>
      <c r="K22" s="2" t="str">
        <f>VLOOKUP($A22,Loting!$A$2:$F$125,5,FALSE)</f>
        <v>Robbyfish A</v>
      </c>
      <c r="L22" s="11" t="str">
        <f>VLOOKUP($A22,Loting!$A$2:$F$125,6,FALSE)</f>
        <v>senior</v>
      </c>
    </row>
    <row r="23" spans="1:12" ht="12.75">
      <c r="A23" s="149" t="s">
        <v>57</v>
      </c>
      <c r="B23" s="114">
        <f>VLOOKUP($A23,Loting!$A$2:$F$125,2,FALSE)</f>
        <v>38</v>
      </c>
      <c r="C23" s="30">
        <v>8</v>
      </c>
      <c r="D23" s="17">
        <v>2.04</v>
      </c>
      <c r="E23" s="17"/>
      <c r="F23" s="6">
        <v>2</v>
      </c>
      <c r="G23" s="6">
        <v>22</v>
      </c>
      <c r="H23" s="148" t="str">
        <f>VLOOKUP($A23,Loting!$A$2:$G$125,7,FALSE)</f>
        <v>Queen</v>
      </c>
      <c r="I23" s="2" t="str">
        <f>VLOOKUP($A23,Loting!$A$2:$F$125,3,FALSE)</f>
        <v>D'hondt Dirk</v>
      </c>
      <c r="J23" s="146" t="str">
        <f>VLOOKUP($A23,Loting!$A$2:$F$125,4,FALSE)</f>
        <v>T07</v>
      </c>
      <c r="K23" s="2" t="str">
        <f>VLOOKUP($A23,Loting!$A$2:$F$125,5,FALSE)</f>
        <v>Robbyfish C</v>
      </c>
      <c r="L23" s="11" t="str">
        <f>VLOOKUP($A23,Loting!$A$2:$F$125,6,FALSE)</f>
        <v>senior</v>
      </c>
    </row>
    <row r="24" spans="1:12" ht="12.75">
      <c r="A24" s="149" t="s">
        <v>98</v>
      </c>
      <c r="B24" s="114">
        <f>VLOOKUP($A24,Loting!$A$2:$F$125,2,FALSE)</f>
        <v>36</v>
      </c>
      <c r="C24" s="30">
        <v>9</v>
      </c>
      <c r="D24" s="17">
        <v>1.82</v>
      </c>
      <c r="E24" s="17"/>
      <c r="F24" s="6">
        <v>2</v>
      </c>
      <c r="G24" s="7">
        <v>23</v>
      </c>
      <c r="H24" s="148" t="str">
        <f>VLOOKUP($A24,Loting!$A$2:$G$125,7,FALSE)</f>
        <v>Niko</v>
      </c>
      <c r="I24" s="2" t="str">
        <f>VLOOKUP($A24,Loting!$A$2:$F$125,3,FALSE)</f>
        <v>Van Sandt Fonne</v>
      </c>
      <c r="J24" s="146" t="str">
        <f>VLOOKUP($A24,Loting!$A$2:$F$125,4,FALSE)</f>
        <v>T06</v>
      </c>
      <c r="K24" s="2" t="str">
        <f>VLOOKUP($A24,Loting!$A$2:$F$125,5,FALSE)</f>
        <v>Robbyfish B</v>
      </c>
      <c r="L24" s="11" t="str">
        <f>VLOOKUP($A24,Loting!$A$2:$F$125,6,FALSE)</f>
        <v>senior</v>
      </c>
    </row>
    <row r="25" spans="1:12" ht="12.75">
      <c r="A25" s="149" t="s">
        <v>90</v>
      </c>
      <c r="B25" s="114">
        <f>VLOOKUP($A25,Loting!$A$2:$F$125,2,FALSE)</f>
        <v>9</v>
      </c>
      <c r="C25" s="30">
        <v>9</v>
      </c>
      <c r="D25" s="17">
        <v>1.64</v>
      </c>
      <c r="E25" s="17"/>
      <c r="F25" s="6">
        <v>2</v>
      </c>
      <c r="G25" s="6">
        <v>24</v>
      </c>
      <c r="H25" s="148" t="str">
        <f>VLOOKUP($A25,Loting!$A$2:$G$125,7,FALSE)</f>
        <v>Blue One</v>
      </c>
      <c r="I25" s="2" t="str">
        <f>VLOOKUP($A25,Loting!$A$2:$F$125,3,FALSE)</f>
        <v>Mertens Kurt</v>
      </c>
      <c r="J25" s="146" t="str">
        <f>VLOOKUP($A25,Loting!$A$2:$F$125,4,FALSE)</f>
        <v>T02</v>
      </c>
      <c r="K25" s="2" t="str">
        <f>VLOOKUP($A25,Loting!$A$2:$F$125,5,FALSE)</f>
        <v>Tubertini België A</v>
      </c>
      <c r="L25" s="11" t="str">
        <f>VLOOKUP($A25,Loting!$A$2:$F$125,6,FALSE)</f>
        <v>senior</v>
      </c>
    </row>
    <row r="26" spans="1:12" ht="12.75">
      <c r="A26" s="149" t="s">
        <v>65</v>
      </c>
      <c r="B26" s="114">
        <f>VLOOKUP($A26,Loting!$A$2:$F$125,2,FALSE)</f>
        <v>55</v>
      </c>
      <c r="C26" s="30">
        <v>9</v>
      </c>
      <c r="D26" s="17">
        <v>1.58</v>
      </c>
      <c r="E26" s="17"/>
      <c r="F26" s="6">
        <v>2</v>
      </c>
      <c r="G26" s="7">
        <v>25</v>
      </c>
      <c r="H26" s="148" t="str">
        <f>VLOOKUP($A26,Loting!$A$2:$G$125,7,FALSE)</f>
        <v>Lysa</v>
      </c>
      <c r="I26" s="2" t="str">
        <f>VLOOKUP($A26,Loting!$A$2:$F$125,3,FALSE)</f>
        <v>Benoey Pierre</v>
      </c>
      <c r="J26" s="146" t="str">
        <f>VLOOKUP($A26,Loting!$A$2:$F$125,4,FALSE)</f>
        <v>T09</v>
      </c>
      <c r="K26" s="2" t="str">
        <f>VLOOKUP($A26,Loting!$A$2:$F$125,5,FALSE)</f>
        <v>SZHC Antwerpen</v>
      </c>
      <c r="L26" s="11" t="str">
        <f>VLOOKUP($A26,Loting!$A$2:$F$125,6,FALSE)</f>
        <v>veteraan</v>
      </c>
    </row>
    <row r="27" spans="1:12" ht="12.75">
      <c r="A27" s="149" t="s">
        <v>23</v>
      </c>
      <c r="B27" s="114">
        <f>VLOOKUP($A27,Loting!$A$2:$F$125,2,FALSE)</f>
        <v>33</v>
      </c>
      <c r="C27" s="30">
        <v>6</v>
      </c>
      <c r="D27" s="17">
        <v>1.42</v>
      </c>
      <c r="E27" s="17"/>
      <c r="F27" s="6">
        <v>2</v>
      </c>
      <c r="G27" s="6">
        <v>26</v>
      </c>
      <c r="H27" s="148" t="str">
        <f>VLOOKUP($A27,Loting!$A$2:$G$125,7,FALSE)</f>
        <v>Grappa</v>
      </c>
      <c r="I27" s="2" t="str">
        <f>VLOOKUP($A27,Loting!$A$2:$F$125,3,FALSE)</f>
        <v>Jespers Sam</v>
      </c>
      <c r="J27" s="146" t="str">
        <f>VLOOKUP($A27,Loting!$A$2:$F$125,4,FALSE)</f>
        <v>T06</v>
      </c>
      <c r="K27" s="2" t="str">
        <f>VLOOKUP($A27,Loting!$A$2:$F$125,5,FALSE)</f>
        <v>Robbyfish B</v>
      </c>
      <c r="L27" s="11" t="str">
        <f>VLOOKUP($A27,Loting!$A$2:$F$125,6,FALSE)</f>
        <v>senior</v>
      </c>
    </row>
    <row r="28" spans="1:12" ht="12.75">
      <c r="A28" s="149" t="s">
        <v>50</v>
      </c>
      <c r="B28" s="114">
        <f>VLOOKUP($A28,Loting!$A$2:$F$125,2,FALSE)</f>
        <v>54</v>
      </c>
      <c r="C28" s="30">
        <v>20</v>
      </c>
      <c r="D28" s="17">
        <v>3.98</v>
      </c>
      <c r="E28" s="17"/>
      <c r="F28" s="6">
        <v>3</v>
      </c>
      <c r="G28" s="7">
        <v>27</v>
      </c>
      <c r="H28" s="148" t="str">
        <f>VLOOKUP($A28,Loting!$A$2:$G$125,7,FALSE)</f>
        <v>Ronnick</v>
      </c>
      <c r="I28" s="2" t="str">
        <f>VLOOKUP($A28,Loting!$A$2:$F$125,3,FALSE)</f>
        <v>Abbeloos Eugène</v>
      </c>
      <c r="J28" s="146" t="str">
        <f>VLOOKUP($A28,Loting!$A$2:$F$125,4,FALSE)</f>
        <v>T09</v>
      </c>
      <c r="K28" s="2" t="str">
        <f>VLOOKUP($A28,Loting!$A$2:$F$125,5,FALSE)</f>
        <v>SZHC Antwerpen</v>
      </c>
      <c r="L28" s="11" t="str">
        <f>VLOOKUP($A28,Loting!$A$2:$F$125,6,FALSE)</f>
        <v>senior</v>
      </c>
    </row>
    <row r="29" spans="1:12" ht="12.75">
      <c r="A29" s="149" t="s">
        <v>78</v>
      </c>
      <c r="B29" s="114">
        <f>VLOOKUP($A29,Loting!$A$2:$F$125,2,FALSE)</f>
        <v>44</v>
      </c>
      <c r="C29" s="30">
        <v>20</v>
      </c>
      <c r="D29" s="17">
        <v>3.16</v>
      </c>
      <c r="E29" s="17"/>
      <c r="F29" s="6">
        <v>3</v>
      </c>
      <c r="G29" s="6">
        <v>28</v>
      </c>
      <c r="H29" s="148" t="str">
        <f>VLOOKUP($A29,Loting!$A$2:$G$125,7,FALSE)</f>
        <v>Aegir</v>
      </c>
      <c r="I29" s="2" t="str">
        <f>VLOOKUP($A29,Loting!$A$2:$F$125,3,FALSE)</f>
        <v>Lauwers Frank</v>
      </c>
      <c r="J29" s="146">
        <f>VLOOKUP($A29,Loting!$A$2:$F$125,4,FALSE)</f>
        <v>0</v>
      </c>
      <c r="K29" s="2" t="str">
        <f>VLOOKUP($A29,Loting!$A$2:$F$125,5,FALSE)</f>
        <v>Robbyfish</v>
      </c>
      <c r="L29" s="11" t="str">
        <f>VLOOKUP($A29,Loting!$A$2:$F$125,6,FALSE)</f>
        <v>senior</v>
      </c>
    </row>
    <row r="30" spans="1:12" ht="12.75">
      <c r="A30" s="149" t="s">
        <v>76</v>
      </c>
      <c r="B30" s="114">
        <f>VLOOKUP($A30,Loting!$A$2:$F$125,2,FALSE)</f>
        <v>15</v>
      </c>
      <c r="C30" s="30">
        <v>16</v>
      </c>
      <c r="D30" s="17">
        <v>2.76</v>
      </c>
      <c r="E30" s="17"/>
      <c r="F30" s="6">
        <v>3</v>
      </c>
      <c r="G30" s="7">
        <v>29</v>
      </c>
      <c r="H30" s="148" t="str">
        <f>VLOOKUP($A30,Loting!$A$2:$G$125,7,FALSE)</f>
        <v>Eenhoorn</v>
      </c>
      <c r="I30" s="2" t="str">
        <f>VLOOKUP($A30,Loting!$A$2:$F$125,3,FALSE)</f>
        <v>de Bruyn Geert</v>
      </c>
      <c r="J30" s="146" t="str">
        <f>VLOOKUP($A30,Loting!$A$2:$F$125,4,FALSE)</f>
        <v>T03</v>
      </c>
      <c r="K30" s="2" t="str">
        <f>VLOOKUP($A30,Loting!$A$2:$F$125,5,FALSE)</f>
        <v>Tubertini NL</v>
      </c>
      <c r="L30" s="11" t="str">
        <f>VLOOKUP($A30,Loting!$A$2:$F$125,6,FALSE)</f>
        <v>veteraan</v>
      </c>
    </row>
    <row r="31" spans="1:12" ht="12.75">
      <c r="A31" s="149" t="s">
        <v>20</v>
      </c>
      <c r="B31" s="114">
        <f>VLOOKUP($A31,Loting!$A$2:$F$125,2,FALSE)</f>
        <v>58</v>
      </c>
      <c r="C31" s="30">
        <v>12</v>
      </c>
      <c r="D31" s="17">
        <v>2.34</v>
      </c>
      <c r="E31" s="17"/>
      <c r="F31" s="6">
        <v>3</v>
      </c>
      <c r="G31" s="6">
        <v>30</v>
      </c>
      <c r="H31" s="148" t="str">
        <f>VLOOKUP($A31,Loting!$A$2:$G$125,7,FALSE)</f>
        <v>Zeeduivel</v>
      </c>
      <c r="I31" s="2" t="str">
        <f>VLOOKUP($A31,Loting!$A$2:$F$125,3,FALSE)</f>
        <v>Verkennis Theo</v>
      </c>
      <c r="J31" s="146">
        <f>VLOOKUP($A31,Loting!$A$2:$F$125,4,FALSE)</f>
        <v>0</v>
      </c>
      <c r="K31" s="2" t="str">
        <f>VLOOKUP($A31,Loting!$A$2:$F$125,5,FALSE)</f>
        <v>ZWB Brasschaat</v>
      </c>
      <c r="L31" s="11" t="str">
        <f>VLOOKUP($A31,Loting!$A$2:$F$125,6,FALSE)</f>
        <v>senior</v>
      </c>
    </row>
    <row r="32" spans="1:12" ht="12.75">
      <c r="A32" s="149" t="s">
        <v>84</v>
      </c>
      <c r="B32" s="114">
        <f>VLOOKUP($A32,Loting!$A$2:$F$125,2,FALSE)</f>
        <v>13</v>
      </c>
      <c r="C32" s="30">
        <v>10</v>
      </c>
      <c r="D32" s="17">
        <v>2.34</v>
      </c>
      <c r="E32" s="17"/>
      <c r="F32" s="6">
        <v>3</v>
      </c>
      <c r="G32" s="7">
        <v>31</v>
      </c>
      <c r="H32" s="148" t="str">
        <f>VLOOKUP($A32,Loting!$A$2:$G$125,7,FALSE)</f>
        <v>Windsor</v>
      </c>
      <c r="I32" s="2" t="str">
        <f>VLOOKUP($A32,Loting!$A$2:$F$125,3,FALSE)</f>
        <v>Leeman Luc</v>
      </c>
      <c r="J32" s="146">
        <f>VLOOKUP($A32,Loting!$A$2:$F$125,4,FALSE)</f>
        <v>0</v>
      </c>
      <c r="K32" s="2" t="str">
        <f>VLOOKUP($A32,Loting!$A$2:$F$125,5,FALSE)</f>
        <v>Tubertini België </v>
      </c>
      <c r="L32" s="11" t="str">
        <f>VLOOKUP($A32,Loting!$A$2:$F$125,6,FALSE)</f>
        <v>senior</v>
      </c>
    </row>
    <row r="33" spans="1:12" ht="12.75">
      <c r="A33" s="149" t="s">
        <v>55</v>
      </c>
      <c r="B33" s="114">
        <f>VLOOKUP($A33,Loting!$A$2:$F$125,2,FALSE)</f>
        <v>4</v>
      </c>
      <c r="C33" s="30">
        <v>13</v>
      </c>
      <c r="D33" s="17">
        <v>2.26</v>
      </c>
      <c r="E33" s="17"/>
      <c r="F33" s="6">
        <v>3</v>
      </c>
      <c r="G33" s="6">
        <v>32</v>
      </c>
      <c r="H33" s="148" t="str">
        <f>VLOOKUP($A33,Loting!$A$2:$G$125,7,FALSE)</f>
        <v>Bon Vivant</v>
      </c>
      <c r="I33" s="2" t="str">
        <f>VLOOKUP($A33,Loting!$A$2:$F$125,3,FALSE)</f>
        <v>Zuidhof Sjaak</v>
      </c>
      <c r="J33" s="146" t="str">
        <f>VLOOKUP($A33,Loting!$A$2:$F$125,4,FALSE)</f>
        <v>T01</v>
      </c>
      <c r="K33" s="2" t="str">
        <f>VLOOKUP($A33,Loting!$A$2:$F$125,5,FALSE)</f>
        <v>EZV Zemst A</v>
      </c>
      <c r="L33" s="11" t="str">
        <f>VLOOKUP($A33,Loting!$A$2:$F$125,6,FALSE)</f>
        <v>veteraan</v>
      </c>
    </row>
    <row r="34" spans="1:12" ht="12.75">
      <c r="A34" s="149" t="s">
        <v>96</v>
      </c>
      <c r="B34" s="114">
        <f>VLOOKUP($A34,Loting!$A$2:$F$125,2,FALSE)</f>
        <v>50</v>
      </c>
      <c r="C34" s="30">
        <v>14</v>
      </c>
      <c r="D34" s="17">
        <v>2.06</v>
      </c>
      <c r="E34" s="17"/>
      <c r="F34" s="6">
        <v>3</v>
      </c>
      <c r="G34" s="7">
        <v>33</v>
      </c>
      <c r="H34" s="148" t="str">
        <f>VLOOKUP($A34,Loting!$A$2:$G$125,7,FALSE)</f>
        <v>Young Warrior</v>
      </c>
      <c r="I34" s="2" t="str">
        <f>VLOOKUP($A34,Loting!$A$2:$F$125,3,FALSE)</f>
        <v>Karremans Henri</v>
      </c>
      <c r="J34" s="146" t="str">
        <f>VLOOKUP($A34,Loting!$A$2:$F$125,4,FALSE)</f>
        <v>T08</v>
      </c>
      <c r="K34" s="2" t="str">
        <f>VLOOKUP($A34,Loting!$A$2:$F$125,5,FALSE)</f>
        <v>Noordzeevissers NL</v>
      </c>
      <c r="L34" s="11" t="str">
        <f>VLOOKUP($A34,Loting!$A$2:$F$125,6,FALSE)</f>
        <v>veteraan</v>
      </c>
    </row>
    <row r="35" spans="1:12" ht="12.75">
      <c r="A35" s="149" t="s">
        <v>69</v>
      </c>
      <c r="B35" s="114">
        <f>VLOOKUP($A35,Loting!$A$2:$F$125,2,FALSE)</f>
        <v>3</v>
      </c>
      <c r="C35" s="30">
        <v>10</v>
      </c>
      <c r="D35" s="17">
        <v>1.64</v>
      </c>
      <c r="E35" s="17"/>
      <c r="F35" s="6">
        <v>3</v>
      </c>
      <c r="G35" s="6">
        <v>34</v>
      </c>
      <c r="H35" s="148" t="str">
        <f>VLOOKUP($A35,Loting!$A$2:$G$125,7,FALSE)</f>
        <v>Asterix</v>
      </c>
      <c r="I35" s="2" t="str">
        <f>VLOOKUP($A35,Loting!$A$2:$F$125,3,FALSE)</f>
        <v>Van Gastel Harry</v>
      </c>
      <c r="J35" s="146" t="str">
        <f>VLOOKUP($A35,Loting!$A$2:$F$125,4,FALSE)</f>
        <v>T01</v>
      </c>
      <c r="K35" s="2" t="str">
        <f>VLOOKUP($A35,Loting!$A$2:$F$125,5,FALSE)</f>
        <v>EZV Zemst A</v>
      </c>
      <c r="L35" s="11" t="str">
        <f>VLOOKUP($A35,Loting!$A$2:$F$125,6,FALSE)</f>
        <v>veteraan</v>
      </c>
    </row>
    <row r="36" spans="1:12" ht="12.75">
      <c r="A36" s="149" t="s">
        <v>64</v>
      </c>
      <c r="B36" s="114">
        <f>VLOOKUP($A36,Loting!$A$2:$F$125,2,FALSE)</f>
        <v>10</v>
      </c>
      <c r="C36" s="30">
        <v>9</v>
      </c>
      <c r="D36" s="17">
        <v>1.56</v>
      </c>
      <c r="E36" s="17"/>
      <c r="F36" s="6">
        <v>3</v>
      </c>
      <c r="G36" s="7">
        <v>35</v>
      </c>
      <c r="H36" s="148" t="str">
        <f>VLOOKUP($A36,Loting!$A$2:$G$125,7,FALSE)</f>
        <v>Lysa</v>
      </c>
      <c r="I36" s="2" t="str">
        <f>VLOOKUP($A36,Loting!$A$2:$F$125,3,FALSE)</f>
        <v>Ruys Stefan</v>
      </c>
      <c r="J36" s="146" t="str">
        <f>VLOOKUP($A36,Loting!$A$2:$F$125,4,FALSE)</f>
        <v>T02</v>
      </c>
      <c r="K36" s="2" t="str">
        <f>VLOOKUP($A36,Loting!$A$2:$F$125,5,FALSE)</f>
        <v>Tubertini België A</v>
      </c>
      <c r="L36" s="11" t="str">
        <f>VLOOKUP($A36,Loting!$A$2:$F$125,6,FALSE)</f>
        <v>veteraan</v>
      </c>
    </row>
    <row r="37" spans="1:12" ht="12.75">
      <c r="A37" s="149" t="s">
        <v>102</v>
      </c>
      <c r="B37" s="114">
        <f>VLOOKUP($A37,Loting!$A$2:$F$125,2,FALSE)</f>
        <v>46</v>
      </c>
      <c r="C37" s="30">
        <v>8</v>
      </c>
      <c r="D37" s="17">
        <v>1.42</v>
      </c>
      <c r="E37" s="17"/>
      <c r="F37" s="6">
        <v>3</v>
      </c>
      <c r="G37" s="6">
        <v>36</v>
      </c>
      <c r="H37" s="148" t="str">
        <f>VLOOKUP($A37,Loting!$A$2:$G$125,7,FALSE)</f>
        <v>Niko</v>
      </c>
      <c r="I37" s="2" t="str">
        <f>VLOOKUP($A37,Loting!$A$2:$F$125,3,FALSE)</f>
        <v>van Wanrooij Mark</v>
      </c>
      <c r="J37" s="146" t="str">
        <f>VLOOKUP($A37,Loting!$A$2:$F$125,4,FALSE)</f>
        <v>T08</v>
      </c>
      <c r="K37" s="2" t="str">
        <f>VLOOKUP($A37,Loting!$A$2:$F$125,5,FALSE)</f>
        <v>Noordzeevissers NL</v>
      </c>
      <c r="L37" s="11" t="str">
        <f>VLOOKUP($A37,Loting!$A$2:$F$125,6,FALSE)</f>
        <v>senior</v>
      </c>
    </row>
    <row r="38" spans="1:12" ht="12.75">
      <c r="A38" s="149" t="s">
        <v>25</v>
      </c>
      <c r="B38" s="114">
        <f>VLOOKUP($A38,Loting!$A$2:$F$125,2,FALSE)</f>
        <v>21</v>
      </c>
      <c r="C38" s="30">
        <v>5</v>
      </c>
      <c r="D38" s="17">
        <v>1.3</v>
      </c>
      <c r="E38" s="17"/>
      <c r="F38" s="6">
        <v>3</v>
      </c>
      <c r="G38" s="7">
        <v>37</v>
      </c>
      <c r="H38" s="148" t="str">
        <f>VLOOKUP($A38,Loting!$A$2:$G$125,7,FALSE)</f>
        <v>Grappa</v>
      </c>
      <c r="I38" s="2" t="str">
        <f>VLOOKUP($A38,Loting!$A$2:$F$125,3,FALSE)</f>
        <v>Ongenae Didier</v>
      </c>
      <c r="J38" s="146" t="str">
        <f>VLOOKUP($A38,Loting!$A$2:$F$125,4,FALSE)</f>
        <v>T04</v>
      </c>
      <c r="K38" s="2" t="str">
        <f>VLOOKUP($A38,Loting!$A$2:$F$125,5,FALSE)</f>
        <v>GZD- Het Loze Vissertje Gent A</v>
      </c>
      <c r="L38" s="11" t="str">
        <f>VLOOKUP($A38,Loting!$A$2:$F$125,6,FALSE)</f>
        <v>senior</v>
      </c>
    </row>
    <row r="39" spans="1:12" ht="12.75">
      <c r="A39" s="149" t="s">
        <v>91</v>
      </c>
      <c r="B39" s="114">
        <f>VLOOKUP($A39,Loting!$A$2:$F$125,2,FALSE)</f>
        <v>5</v>
      </c>
      <c r="C39" s="30">
        <v>7</v>
      </c>
      <c r="D39" s="17">
        <v>1.04</v>
      </c>
      <c r="E39" s="17"/>
      <c r="F39" s="6">
        <v>3</v>
      </c>
      <c r="G39" s="6">
        <v>38</v>
      </c>
      <c r="H39" s="148" t="str">
        <f>VLOOKUP($A39,Loting!$A$2:$G$125,7,FALSE)</f>
        <v>Blue One</v>
      </c>
      <c r="I39" s="2" t="str">
        <f>VLOOKUP($A39,Loting!$A$2:$F$125,3,FALSE)</f>
        <v>Van den Bogaert Werner</v>
      </c>
      <c r="J39" s="146" t="str">
        <f>VLOOKUP($A39,Loting!$A$2:$F$125,4,FALSE)</f>
        <v>T01</v>
      </c>
      <c r="K39" s="2" t="str">
        <f>VLOOKUP($A39,Loting!$A$2:$F$125,5,FALSE)</f>
        <v>EZV Zemst A</v>
      </c>
      <c r="L39" s="11" t="str">
        <f>VLOOKUP($A39,Loting!$A$2:$F$125,6,FALSE)</f>
        <v>senior</v>
      </c>
    </row>
    <row r="40" spans="1:12" ht="12.75">
      <c r="A40" s="149" t="s">
        <v>58</v>
      </c>
      <c r="B40" s="114">
        <f>VLOOKUP($A40,Loting!$A$2:$F$125,2,FALSE)</f>
        <v>23</v>
      </c>
      <c r="C40" s="30">
        <v>4</v>
      </c>
      <c r="D40" s="17">
        <v>0.78</v>
      </c>
      <c r="E40" s="17"/>
      <c r="F40" s="6">
        <v>3</v>
      </c>
      <c r="G40" s="7">
        <v>39</v>
      </c>
      <c r="H40" s="148" t="str">
        <f>VLOOKUP($A40,Loting!$A$2:$G$125,7,FALSE)</f>
        <v>Queen</v>
      </c>
      <c r="I40" s="2" t="str">
        <f>VLOOKUP($A40,Loting!$A$2:$F$125,3,FALSE)</f>
        <v>Van Hoorde Gino</v>
      </c>
      <c r="J40" s="146" t="str">
        <f>VLOOKUP($A40,Loting!$A$2:$F$125,4,FALSE)</f>
        <v>T04</v>
      </c>
      <c r="K40" s="2" t="str">
        <f>VLOOKUP($A40,Loting!$A$2:$F$125,5,FALSE)</f>
        <v>GZD- Het Loze Vissertje Gent A</v>
      </c>
      <c r="L40" s="11" t="str">
        <f>VLOOKUP($A40,Loting!$A$2:$F$125,6,FALSE)</f>
        <v>senior</v>
      </c>
    </row>
    <row r="41" spans="1:12" ht="12.75">
      <c r="A41" s="149" t="s">
        <v>49</v>
      </c>
      <c r="B41" s="114">
        <f>VLOOKUP($A41,Loting!$A$2:$F$125,2,FALSE)</f>
        <v>1</v>
      </c>
      <c r="C41" s="30">
        <v>17</v>
      </c>
      <c r="D41" s="17">
        <v>3.12</v>
      </c>
      <c r="E41" s="17"/>
      <c r="F41" s="6">
        <v>4</v>
      </c>
      <c r="G41" s="6">
        <v>40</v>
      </c>
      <c r="H41" s="148" t="str">
        <f>VLOOKUP($A41,Loting!$A$2:$G$125,7,FALSE)</f>
        <v>Ronnick</v>
      </c>
      <c r="I41" s="2" t="str">
        <f>VLOOKUP($A41,Loting!$A$2:$F$125,3,FALSE)</f>
        <v>Cleymans Ronny</v>
      </c>
      <c r="J41" s="146" t="str">
        <f>VLOOKUP($A41,Loting!$A$2:$F$125,4,FALSE)</f>
        <v>T01</v>
      </c>
      <c r="K41" s="2" t="str">
        <f>VLOOKUP($A41,Loting!$A$2:$F$125,5,FALSE)</f>
        <v>EZV Zemst A</v>
      </c>
      <c r="L41" s="11" t="str">
        <f>VLOOKUP($A41,Loting!$A$2:$F$125,6,FALSE)</f>
        <v>senior</v>
      </c>
    </row>
    <row r="42" spans="1:12" ht="12.75">
      <c r="A42" s="149" t="s">
        <v>81</v>
      </c>
      <c r="B42" s="114">
        <f>VLOOKUP($A42,Loting!$A$2:$F$125,2,FALSE)</f>
        <v>51</v>
      </c>
      <c r="C42" s="30">
        <v>19</v>
      </c>
      <c r="D42" s="17">
        <v>3.08</v>
      </c>
      <c r="E42" s="17"/>
      <c r="F42" s="6">
        <v>4</v>
      </c>
      <c r="G42" s="7">
        <v>41</v>
      </c>
      <c r="H42" s="148" t="str">
        <f>VLOOKUP($A42,Loting!$A$2:$G$125,7,FALSE)</f>
        <v>Aegir</v>
      </c>
      <c r="I42" s="2" t="str">
        <f>VLOOKUP($A42,Loting!$A$2:$F$125,3,FALSE)</f>
        <v>Verkennis Jacqueline</v>
      </c>
      <c r="J42" s="146">
        <f>VLOOKUP($A42,Loting!$A$2:$F$125,4,FALSE)</f>
        <v>0</v>
      </c>
      <c r="K42" s="2" t="str">
        <f>VLOOKUP($A42,Loting!$A$2:$F$125,5,FALSE)</f>
        <v>KZV Kasterlee</v>
      </c>
      <c r="L42" s="11" t="str">
        <f>VLOOKUP($A42,Loting!$A$2:$F$125,6,FALSE)</f>
        <v>dame</v>
      </c>
    </row>
    <row r="43" spans="1:12" ht="12.75">
      <c r="A43" s="149" t="s">
        <v>75</v>
      </c>
      <c r="B43" s="114">
        <f>VLOOKUP($A43,Loting!$A$2:$F$125,2,FALSE)</f>
        <v>2</v>
      </c>
      <c r="C43" s="30">
        <v>15</v>
      </c>
      <c r="D43" s="17">
        <v>2.56</v>
      </c>
      <c r="E43" s="17"/>
      <c r="F43" s="6">
        <v>4</v>
      </c>
      <c r="G43" s="6">
        <v>42</v>
      </c>
      <c r="H43" s="148" t="str">
        <f>VLOOKUP($A43,Loting!$A$2:$G$125,7,FALSE)</f>
        <v>Eenhoorn</v>
      </c>
      <c r="I43" s="2" t="str">
        <f>VLOOKUP($A43,Loting!$A$2:$F$125,3,FALSE)</f>
        <v>Fokke Lennart</v>
      </c>
      <c r="J43" s="146" t="str">
        <f>VLOOKUP($A43,Loting!$A$2:$F$125,4,FALSE)</f>
        <v>T01</v>
      </c>
      <c r="K43" s="2" t="str">
        <f>VLOOKUP($A43,Loting!$A$2:$F$125,5,FALSE)</f>
        <v>EZV Zemst A</v>
      </c>
      <c r="L43" s="11" t="str">
        <f>VLOOKUP($A43,Loting!$A$2:$F$125,6,FALSE)</f>
        <v>senior</v>
      </c>
    </row>
    <row r="44" spans="1:12" ht="12.75">
      <c r="A44" s="149" t="s">
        <v>52</v>
      </c>
      <c r="B44" s="114">
        <f>VLOOKUP($A44,Loting!$A$2:$F$125,2,FALSE)</f>
        <v>32</v>
      </c>
      <c r="C44" s="30">
        <v>13</v>
      </c>
      <c r="D44" s="17">
        <v>1.94</v>
      </c>
      <c r="E44" s="17"/>
      <c r="F44" s="6">
        <v>4</v>
      </c>
      <c r="G44" s="7">
        <v>43</v>
      </c>
      <c r="H44" s="148" t="str">
        <f>VLOOKUP($A44,Loting!$A$2:$G$125,7,FALSE)</f>
        <v>Bon Vivant</v>
      </c>
      <c r="I44" s="2" t="str">
        <f>VLOOKUP($A44,Loting!$A$2:$F$125,3,FALSE)</f>
        <v>Florus Robby</v>
      </c>
      <c r="J44" s="146" t="str">
        <f>VLOOKUP($A44,Loting!$A$2:$F$125,4,FALSE)</f>
        <v>T05</v>
      </c>
      <c r="K44" s="2" t="str">
        <f>VLOOKUP($A44,Loting!$A$2:$F$125,5,FALSE)</f>
        <v>Robbyfish A</v>
      </c>
      <c r="L44" s="11" t="str">
        <f>VLOOKUP($A44,Loting!$A$2:$F$125,6,FALSE)</f>
        <v>senior</v>
      </c>
    </row>
    <row r="45" spans="1:12" ht="12.75">
      <c r="A45" s="149" t="s">
        <v>95</v>
      </c>
      <c r="B45" s="114">
        <f>VLOOKUP($A45,Loting!$A$2:$F$125,2,FALSE)</f>
        <v>16</v>
      </c>
      <c r="C45" s="30">
        <v>13</v>
      </c>
      <c r="D45" s="17">
        <v>1.94</v>
      </c>
      <c r="E45" s="17"/>
      <c r="F45" s="6">
        <v>4</v>
      </c>
      <c r="G45" s="6">
        <v>43</v>
      </c>
      <c r="H45" s="148" t="str">
        <f>VLOOKUP($A45,Loting!$A$2:$G$125,7,FALSE)</f>
        <v>Young Warrior</v>
      </c>
      <c r="I45" s="2" t="str">
        <f>VLOOKUP($A45,Loting!$A$2:$F$125,3,FALSE)</f>
        <v>Leeuwis Albert</v>
      </c>
      <c r="J45" s="146" t="str">
        <f>VLOOKUP($A45,Loting!$A$2:$F$125,4,FALSE)</f>
        <v>T03</v>
      </c>
      <c r="K45" s="2" t="str">
        <f>VLOOKUP($A45,Loting!$A$2:$F$125,5,FALSE)</f>
        <v>Tubertini NL</v>
      </c>
      <c r="L45" s="11" t="str">
        <f>VLOOKUP($A45,Loting!$A$2:$F$125,6,FALSE)</f>
        <v>senior</v>
      </c>
    </row>
    <row r="46" spans="1:12" ht="12.75">
      <c r="A46" s="149" t="s">
        <v>86</v>
      </c>
      <c r="B46" s="114">
        <f>VLOOKUP($A46,Loting!$A$2:$F$125,2,FALSE)</f>
        <v>47</v>
      </c>
      <c r="C46" s="30">
        <v>9</v>
      </c>
      <c r="D46" s="17">
        <v>1.88</v>
      </c>
      <c r="E46" s="17"/>
      <c r="F46" s="6">
        <v>4</v>
      </c>
      <c r="G46" s="7">
        <v>45</v>
      </c>
      <c r="H46" s="148" t="str">
        <f>VLOOKUP($A46,Loting!$A$2:$G$125,7,FALSE)</f>
        <v>Windsor</v>
      </c>
      <c r="I46" s="2" t="str">
        <f>VLOOKUP($A46,Loting!$A$2:$F$125,3,FALSE)</f>
        <v>van Gastel Chris</v>
      </c>
      <c r="J46" s="146" t="str">
        <f>VLOOKUP($A46,Loting!$A$2:$F$125,4,FALSE)</f>
        <v>T08</v>
      </c>
      <c r="K46" s="2" t="str">
        <f>VLOOKUP($A46,Loting!$A$2:$F$125,5,FALSE)</f>
        <v>Noordzeevissers NL</v>
      </c>
      <c r="L46" s="11" t="str">
        <f>VLOOKUP($A46,Loting!$A$2:$F$125,6,FALSE)</f>
        <v>senior</v>
      </c>
    </row>
    <row r="47" spans="1:12" ht="12.75">
      <c r="A47" s="149" t="s">
        <v>63</v>
      </c>
      <c r="B47" s="114">
        <f>VLOOKUP($A47,Loting!$A$2:$F$125,2,FALSE)</f>
        <v>24</v>
      </c>
      <c r="C47" s="30">
        <v>9</v>
      </c>
      <c r="D47" s="17">
        <v>1.52</v>
      </c>
      <c r="E47" s="17"/>
      <c r="F47" s="6">
        <v>4</v>
      </c>
      <c r="G47" s="6">
        <v>46</v>
      </c>
      <c r="H47" s="148" t="str">
        <f>VLOOKUP($A47,Loting!$A$2:$G$125,7,FALSE)</f>
        <v>Lysa</v>
      </c>
      <c r="I47" s="2" t="str">
        <f>VLOOKUP($A47,Loting!$A$2:$F$125,3,FALSE)</f>
        <v>Rosseel Kurt</v>
      </c>
      <c r="J47" s="146">
        <f>VLOOKUP($A47,Loting!$A$2:$F$125,4,FALSE)</f>
        <v>0</v>
      </c>
      <c r="K47" s="2" t="str">
        <f>VLOOKUP($A47,Loting!$A$2:$F$125,5,FALSE)</f>
        <v>GZD- Het Loze Vissertje Gent </v>
      </c>
      <c r="L47" s="11" t="str">
        <f>VLOOKUP($A47,Loting!$A$2:$F$125,6,FALSE)</f>
        <v>veteraan</v>
      </c>
    </row>
    <row r="48" spans="1:12" ht="12.75">
      <c r="A48" s="149" t="s">
        <v>101</v>
      </c>
      <c r="B48" s="114">
        <f>VLOOKUP($A48,Loting!$A$2:$F$125,2,FALSE)</f>
        <v>14</v>
      </c>
      <c r="C48" s="30">
        <v>5</v>
      </c>
      <c r="D48" s="17">
        <v>1.08</v>
      </c>
      <c r="E48" s="17"/>
      <c r="F48" s="6">
        <v>4</v>
      </c>
      <c r="G48" s="7">
        <v>47</v>
      </c>
      <c r="H48" s="148" t="str">
        <f>VLOOKUP($A48,Loting!$A$2:$G$125,7,FALSE)</f>
        <v>Niko</v>
      </c>
      <c r="I48" s="2" t="str">
        <f>VLOOKUP($A48,Loting!$A$2:$F$125,3,FALSE)</f>
        <v>Troost Pim</v>
      </c>
      <c r="J48" s="146" t="str">
        <f>VLOOKUP($A48,Loting!$A$2:$F$125,4,FALSE)</f>
        <v>T03</v>
      </c>
      <c r="K48" s="2" t="str">
        <f>VLOOKUP($A48,Loting!$A$2:$F$125,5,FALSE)</f>
        <v>Tubertini NL</v>
      </c>
      <c r="L48" s="11" t="str">
        <f>VLOOKUP($A48,Loting!$A$2:$F$125,6,FALSE)</f>
        <v>senior</v>
      </c>
    </row>
    <row r="49" spans="1:12" ht="12.75">
      <c r="A49" s="149" t="s">
        <v>21</v>
      </c>
      <c r="B49" s="114">
        <f>VLOOKUP($A49,Loting!$A$2:$F$125,2,FALSE)</f>
        <v>27</v>
      </c>
      <c r="C49" s="30">
        <v>6</v>
      </c>
      <c r="D49" s="17">
        <v>0.88</v>
      </c>
      <c r="E49" s="17"/>
      <c r="F49" s="6">
        <v>4</v>
      </c>
      <c r="G49" s="6">
        <v>48</v>
      </c>
      <c r="H49" s="148" t="str">
        <f>VLOOKUP($A49,Loting!$A$2:$G$125,7,FALSE)</f>
        <v>Zeeduivel</v>
      </c>
      <c r="I49" s="2" t="str">
        <f>VLOOKUP($A49,Loting!$A$2:$F$125,3,FALSE)</f>
        <v>Hansen Jean-Pierre</v>
      </c>
      <c r="J49" s="146">
        <f>VLOOKUP($A49,Loting!$A$2:$F$125,4,FALSE)</f>
        <v>0</v>
      </c>
      <c r="K49" s="2" t="str">
        <f>VLOOKUP($A49,Loting!$A$2:$F$125,5,FALSE)</f>
        <v>Fed. Luxembourg</v>
      </c>
      <c r="L49" s="11" t="str">
        <f>VLOOKUP($A49,Loting!$A$2:$F$125,6,FALSE)</f>
        <v>senior</v>
      </c>
    </row>
    <row r="50" spans="1:12" ht="12.75">
      <c r="A50" s="149" t="s">
        <v>61</v>
      </c>
      <c r="B50" s="114">
        <f>VLOOKUP($A50,Loting!$A$2:$F$125,2,FALSE)</f>
        <v>62</v>
      </c>
      <c r="C50" s="30">
        <v>5</v>
      </c>
      <c r="D50" s="17">
        <v>0.74</v>
      </c>
      <c r="E50" s="17"/>
      <c r="F50" s="6">
        <v>4</v>
      </c>
      <c r="G50" s="7">
        <v>49</v>
      </c>
      <c r="H50" s="148" t="str">
        <f>VLOOKUP($A50,Loting!$A$2:$G$125,7,FALSE)</f>
        <v>Queen</v>
      </c>
      <c r="I50" s="2" t="str">
        <f>VLOOKUP($A50,Loting!$A$2:$F$125,3,FALSE)</f>
        <v>Van De Vijver Kevin</v>
      </c>
      <c r="J50" s="146" t="str">
        <f>VLOOKUP($A50,Loting!$A$2:$F$125,4,FALSE)</f>
        <v>T10</v>
      </c>
      <c r="K50" s="2" t="str">
        <f>VLOOKUP($A50,Loting!$A$2:$F$125,5,FALSE)</f>
        <v>VTE Ekeren A</v>
      </c>
      <c r="L50" s="11" t="str">
        <f>VLOOKUP($A50,Loting!$A$2:$F$125,6,FALSE)</f>
        <v>senior</v>
      </c>
    </row>
    <row r="51" spans="1:12" ht="12.75">
      <c r="A51" s="149" t="s">
        <v>26</v>
      </c>
      <c r="B51" s="114">
        <f>VLOOKUP($A51,Loting!$A$2:$F$125,2,FALSE)</f>
        <v>53</v>
      </c>
      <c r="C51" s="30">
        <v>3</v>
      </c>
      <c r="D51" s="17">
        <v>0.56</v>
      </c>
      <c r="E51" s="17"/>
      <c r="F51" s="6">
        <v>4</v>
      </c>
      <c r="G51" s="6">
        <v>50</v>
      </c>
      <c r="H51" s="148" t="str">
        <f>VLOOKUP($A51,Loting!$A$2:$G$125,7,FALSE)</f>
        <v>Grappa</v>
      </c>
      <c r="I51" s="2" t="str">
        <f>VLOOKUP($A51,Loting!$A$2:$F$125,3,FALSE)</f>
        <v>Havermans Leo</v>
      </c>
      <c r="J51" s="146" t="str">
        <f>VLOOKUP($A51,Loting!$A$2:$F$125,4,FALSE)</f>
        <v>T09</v>
      </c>
      <c r="K51" s="2" t="str">
        <f>VLOOKUP($A51,Loting!$A$2:$F$125,5,FALSE)</f>
        <v>SZHC Antwerpen</v>
      </c>
      <c r="L51" s="11" t="str">
        <f>VLOOKUP($A51,Loting!$A$2:$F$125,6,FALSE)</f>
        <v>veteraan</v>
      </c>
    </row>
    <row r="52" spans="1:12" ht="12.75">
      <c r="A52" s="149" t="s">
        <v>71</v>
      </c>
      <c r="B52" s="114">
        <f>VLOOKUP($A52,Loting!$A$2:$F$125,2,FALSE)</f>
        <v>65</v>
      </c>
      <c r="C52" s="30">
        <v>2</v>
      </c>
      <c r="D52" s="17">
        <v>0.56</v>
      </c>
      <c r="E52" s="17"/>
      <c r="F52" s="6">
        <v>4</v>
      </c>
      <c r="G52" s="7">
        <v>51</v>
      </c>
      <c r="H52" s="148" t="str">
        <f>VLOOKUP($A52,Loting!$A$2:$G$125,7,FALSE)</f>
        <v>Asterix</v>
      </c>
      <c r="I52" s="2" t="str">
        <f>VLOOKUP($A52,Loting!$A$2:$F$125,3,FALSE)</f>
        <v>Joosten Peter</v>
      </c>
      <c r="J52" s="146">
        <f>VLOOKUP($A52,Loting!$A$2:$F$125,4,FALSE)</f>
        <v>0</v>
      </c>
      <c r="K52" s="2" t="str">
        <f>VLOOKUP($A52,Loting!$A$2:$F$125,5,FALSE)</f>
        <v>VTE Ekeren </v>
      </c>
      <c r="L52" s="11" t="str">
        <f>VLOOKUP($A52,Loting!$A$2:$F$125,6,FALSE)</f>
        <v>senior</v>
      </c>
    </row>
    <row r="53" spans="1:12" ht="12.75">
      <c r="A53" s="149" t="s">
        <v>88</v>
      </c>
      <c r="B53" s="114">
        <f>VLOOKUP($A53,Loting!$A$2:$F$125,2,FALSE)</f>
        <v>42</v>
      </c>
      <c r="C53" s="30">
        <v>3</v>
      </c>
      <c r="D53" s="17">
        <v>0.2</v>
      </c>
      <c r="E53" s="17"/>
      <c r="F53" s="6">
        <v>4</v>
      </c>
      <c r="G53" s="6">
        <v>52</v>
      </c>
      <c r="H53" s="148" t="str">
        <f>VLOOKUP($A53,Loting!$A$2:$G$125,7,FALSE)</f>
        <v>Blue One</v>
      </c>
      <c r="I53" s="2" t="str">
        <f>VLOOKUP($A53,Loting!$A$2:$F$125,3,FALSE)</f>
        <v>Pintjens Rudi</v>
      </c>
      <c r="J53" s="146" t="str">
        <f>VLOOKUP($A53,Loting!$A$2:$F$125,4,FALSE)</f>
        <v>T07</v>
      </c>
      <c r="K53" s="2" t="str">
        <f>VLOOKUP($A53,Loting!$A$2:$F$125,5,FALSE)</f>
        <v>Robbyfish C</v>
      </c>
      <c r="L53" s="11" t="str">
        <f>VLOOKUP($A53,Loting!$A$2:$F$125,6,FALSE)</f>
        <v>veteraan</v>
      </c>
    </row>
    <row r="54" spans="1:12" ht="12.75">
      <c r="A54" s="149" t="s">
        <v>79</v>
      </c>
      <c r="B54" s="114">
        <f>VLOOKUP($A54,Loting!$A$2:$F$125,2,FALSE)</f>
        <v>18</v>
      </c>
      <c r="C54" s="30">
        <v>10</v>
      </c>
      <c r="D54" s="17">
        <v>1.68</v>
      </c>
      <c r="E54" s="17"/>
      <c r="F54" s="6">
        <v>5</v>
      </c>
      <c r="G54" s="7">
        <v>53</v>
      </c>
      <c r="H54" s="148" t="str">
        <f>VLOOKUP($A54,Loting!$A$2:$G$125,7,FALSE)</f>
        <v>Aegir</v>
      </c>
      <c r="I54" s="2" t="str">
        <f>VLOOKUP($A54,Loting!$A$2:$F$125,3,FALSE)</f>
        <v>Ripson Ernest</v>
      </c>
      <c r="J54" s="146" t="str">
        <f>VLOOKUP($A54,Loting!$A$2:$F$125,4,FALSE)</f>
        <v>T03</v>
      </c>
      <c r="K54" s="2" t="str">
        <f>VLOOKUP($A54,Loting!$A$2:$F$125,5,FALSE)</f>
        <v>Tubertini NL</v>
      </c>
      <c r="L54" s="11" t="str">
        <f>VLOOKUP($A54,Loting!$A$2:$F$125,6,FALSE)</f>
        <v>senior</v>
      </c>
    </row>
    <row r="55" spans="1:12" ht="12.75">
      <c r="A55" s="149" t="s">
        <v>54</v>
      </c>
      <c r="B55" s="114">
        <f>VLOOKUP($A55,Loting!$A$2:$F$125,2,FALSE)</f>
        <v>26</v>
      </c>
      <c r="C55" s="30">
        <v>11</v>
      </c>
      <c r="D55" s="17">
        <v>1.64</v>
      </c>
      <c r="E55" s="17"/>
      <c r="F55" s="6">
        <v>5</v>
      </c>
      <c r="G55" s="6">
        <v>54</v>
      </c>
      <c r="H55" s="148" t="str">
        <f>VLOOKUP($A55,Loting!$A$2:$G$125,7,FALSE)</f>
        <v>Bon Vivant</v>
      </c>
      <c r="I55" s="2" t="str">
        <f>VLOOKUP($A55,Loting!$A$2:$F$125,3,FALSE)</f>
        <v>Knuyt Erik</v>
      </c>
      <c r="J55" s="146" t="str">
        <f>VLOOKUP($A55,Loting!$A$2:$F$125,4,FALSE)</f>
        <v>T04</v>
      </c>
      <c r="K55" s="2" t="str">
        <f>VLOOKUP($A55,Loting!$A$2:$F$125,5,FALSE)</f>
        <v>GZD- Het Loze Vissertje Gent </v>
      </c>
      <c r="L55" s="11" t="str">
        <f>VLOOKUP($A55,Loting!$A$2:$F$125,6,FALSE)</f>
        <v>senior</v>
      </c>
    </row>
    <row r="56" spans="1:12" ht="12.75">
      <c r="A56" s="149" t="s">
        <v>51</v>
      </c>
      <c r="B56" s="114">
        <f>VLOOKUP($A56,Loting!$A$2:$F$125,2,FALSE)</f>
        <v>64</v>
      </c>
      <c r="C56" s="30">
        <v>9</v>
      </c>
      <c r="D56" s="17">
        <v>1.36</v>
      </c>
      <c r="E56" s="17"/>
      <c r="F56" s="6">
        <v>5</v>
      </c>
      <c r="G56" s="7">
        <v>55</v>
      </c>
      <c r="H56" s="148" t="str">
        <f>VLOOKUP($A56,Loting!$A$2:$G$125,7,FALSE)</f>
        <v>Ronnick</v>
      </c>
      <c r="I56" s="2" t="str">
        <f>VLOOKUP($A56,Loting!$A$2:$F$125,3,FALSE)</f>
        <v>Hermans Amber</v>
      </c>
      <c r="J56" s="146" t="str">
        <f>VLOOKUP($A56,Loting!$A$2:$F$125,4,FALSE)</f>
        <v>T10</v>
      </c>
      <c r="K56" s="2" t="str">
        <f>VLOOKUP($A56,Loting!$A$2:$F$125,5,FALSE)</f>
        <v>VTE Ekeren A</v>
      </c>
      <c r="L56" s="11" t="str">
        <f>VLOOKUP($A56,Loting!$A$2:$F$125,6,FALSE)</f>
        <v>dame</v>
      </c>
    </row>
    <row r="57" spans="1:12" ht="12.75">
      <c r="A57" s="149" t="s">
        <v>85</v>
      </c>
      <c r="B57" s="114">
        <f>VLOOKUP($A57,Loting!$A$2:$F$125,2,FALSE)</f>
        <v>17</v>
      </c>
      <c r="C57" s="30">
        <v>8</v>
      </c>
      <c r="D57" s="17">
        <v>1.34</v>
      </c>
      <c r="E57" s="17"/>
      <c r="F57" s="6">
        <v>5</v>
      </c>
      <c r="G57" s="6">
        <v>56</v>
      </c>
      <c r="H57" s="148" t="str">
        <f>VLOOKUP($A57,Loting!$A$2:$G$125,7,FALSE)</f>
        <v>Windsor</v>
      </c>
      <c r="I57" s="2" t="str">
        <f>VLOOKUP($A57,Loting!$A$2:$F$125,3,FALSE)</f>
        <v>Stelwage Arjan</v>
      </c>
      <c r="J57" s="146" t="str">
        <f>VLOOKUP($A57,Loting!$A$2:$F$125,4,FALSE)</f>
        <v>T03</v>
      </c>
      <c r="K57" s="2" t="str">
        <f>VLOOKUP($A57,Loting!$A$2:$F$125,5,FALSE)</f>
        <v>Tubertini NL</v>
      </c>
      <c r="L57" s="11" t="str">
        <f>VLOOKUP($A57,Loting!$A$2:$F$125,6,FALSE)</f>
        <v>senior</v>
      </c>
    </row>
    <row r="58" spans="1:12" ht="12.75">
      <c r="A58" s="149" t="s">
        <v>93</v>
      </c>
      <c r="B58" s="114">
        <f>VLOOKUP($A58,Loting!$A$2:$F$125,2,FALSE)</f>
        <v>43</v>
      </c>
      <c r="C58" s="30">
        <v>6</v>
      </c>
      <c r="D58" s="17">
        <v>0.96</v>
      </c>
      <c r="E58" s="17"/>
      <c r="F58" s="6">
        <v>5</v>
      </c>
      <c r="G58" s="7">
        <v>57</v>
      </c>
      <c r="H58" s="148" t="str">
        <f>VLOOKUP($A58,Loting!$A$2:$G$125,7,FALSE)</f>
        <v>Young Warrior</v>
      </c>
      <c r="I58" s="2" t="str">
        <f>VLOOKUP($A58,Loting!$A$2:$F$125,3,FALSE)</f>
        <v>Van Rooyen Eric</v>
      </c>
      <c r="J58" s="146">
        <f>VLOOKUP($A58,Loting!$A$2:$F$125,4,FALSE)</f>
        <v>0</v>
      </c>
      <c r="K58" s="2" t="str">
        <f>VLOOKUP($A58,Loting!$A$2:$F$125,5,FALSE)</f>
        <v>Robbyfish</v>
      </c>
      <c r="L58" s="11" t="str">
        <f>VLOOKUP($A58,Loting!$A$2:$F$125,6,FALSE)</f>
        <v>veteraan</v>
      </c>
    </row>
    <row r="59" spans="1:12" ht="12.75">
      <c r="A59" s="149" t="s">
        <v>100</v>
      </c>
      <c r="B59" s="114">
        <f>VLOOKUP($A59,Loting!$A$2:$F$125,2,FALSE)</f>
        <v>60</v>
      </c>
      <c r="C59" s="30">
        <v>5</v>
      </c>
      <c r="D59" s="17">
        <v>0.7</v>
      </c>
      <c r="E59" s="17"/>
      <c r="F59" s="6">
        <v>5</v>
      </c>
      <c r="G59" s="6">
        <v>58</v>
      </c>
      <c r="H59" s="148" t="str">
        <f>VLOOKUP($A59,Loting!$A$2:$G$125,7,FALSE)</f>
        <v>Niko</v>
      </c>
      <c r="I59" s="2" t="str">
        <f>VLOOKUP($A59,Loting!$A$2:$F$125,3,FALSE)</f>
        <v>Jacobs Gunther</v>
      </c>
      <c r="J59" s="146" t="str">
        <f>VLOOKUP($A59,Loting!$A$2:$F$125,4,FALSE)</f>
        <v>T10</v>
      </c>
      <c r="K59" s="2" t="str">
        <f>VLOOKUP($A59,Loting!$A$2:$F$125,5,FALSE)</f>
        <v>VTE Ekeren A</v>
      </c>
      <c r="L59" s="11" t="str">
        <f>VLOOKUP($A59,Loting!$A$2:$F$125,6,FALSE)</f>
        <v>senior</v>
      </c>
    </row>
    <row r="60" spans="1:12" ht="12.75">
      <c r="A60" s="149" t="s">
        <v>60</v>
      </c>
      <c r="B60" s="114">
        <f>VLOOKUP($A60,Loting!$A$2:$F$125,2,FALSE)</f>
        <v>57</v>
      </c>
      <c r="C60" s="30">
        <v>2</v>
      </c>
      <c r="D60" s="17">
        <v>0.44</v>
      </c>
      <c r="E60" s="17"/>
      <c r="F60" s="6">
        <v>5</v>
      </c>
      <c r="G60" s="7">
        <v>59</v>
      </c>
      <c r="H60" s="148" t="str">
        <f>VLOOKUP($A60,Loting!$A$2:$G$125,7,FALSE)</f>
        <v>Queen</v>
      </c>
      <c r="I60" s="2" t="str">
        <f>VLOOKUP($A60,Loting!$A$2:$F$125,3,FALSE)</f>
        <v>Jungers Henri</v>
      </c>
      <c r="J60" s="146" t="str">
        <f>VLOOKUP($A60,Loting!$A$2:$F$125,4,FALSE)</f>
        <v>T09</v>
      </c>
      <c r="K60" s="2" t="str">
        <f>VLOOKUP($A60,Loting!$A$2:$F$125,5,FALSE)</f>
        <v>SZHC Antwerpen</v>
      </c>
      <c r="L60" s="11" t="str">
        <f>VLOOKUP($A60,Loting!$A$2:$F$125,6,FALSE)</f>
        <v>senior</v>
      </c>
    </row>
    <row r="61" spans="1:12" ht="12.75">
      <c r="A61" s="149" t="s">
        <v>24</v>
      </c>
      <c r="B61" s="114">
        <f>VLOOKUP($A61,Loting!$A$2:$F$125,2,FALSE)</f>
        <v>41</v>
      </c>
      <c r="C61" s="30">
        <v>0</v>
      </c>
      <c r="D61" s="17">
        <v>0</v>
      </c>
      <c r="E61" s="17"/>
      <c r="F61" s="6">
        <v>5</v>
      </c>
      <c r="G61" s="6">
        <v>61</v>
      </c>
      <c r="H61" s="148" t="str">
        <f>VLOOKUP($A61,Loting!$A$2:$G$125,7,FALSE)</f>
        <v>Grappa</v>
      </c>
      <c r="I61" s="2" t="str">
        <f>VLOOKUP($A61,Loting!$A$2:$F$125,3,FALSE)</f>
        <v>Paelinck Andre</v>
      </c>
      <c r="J61" s="146" t="str">
        <f>VLOOKUP($A61,Loting!$A$2:$F$125,4,FALSE)</f>
        <v>T07</v>
      </c>
      <c r="K61" s="2" t="str">
        <f>VLOOKUP($A61,Loting!$A$2:$F$125,5,FALSE)</f>
        <v>Robbyfish C</v>
      </c>
      <c r="L61" s="11" t="str">
        <f>VLOOKUP($A61,Loting!$A$2:$F$125,6,FALSE)</f>
        <v>veteraan</v>
      </c>
    </row>
    <row r="62" spans="1:12" ht="12.75">
      <c r="A62" s="149" t="s">
        <v>89</v>
      </c>
      <c r="B62" s="114">
        <f>VLOOKUP($A62,Loting!$A$2:$F$125,2,FALSE)</f>
        <v>19</v>
      </c>
      <c r="C62" s="30">
        <v>0</v>
      </c>
      <c r="D62" s="17">
        <v>0</v>
      </c>
      <c r="E62" s="17"/>
      <c r="F62" s="6">
        <v>5</v>
      </c>
      <c r="G62" s="7">
        <v>61</v>
      </c>
      <c r="H62" s="148" t="str">
        <f>VLOOKUP($A62,Loting!$A$2:$G$125,7,FALSE)</f>
        <v>Blue One</v>
      </c>
      <c r="I62" s="2" t="str">
        <f>VLOOKUP($A62,Loting!$A$2:$F$125,3,FALSE)</f>
        <v>Veys Bjorn</v>
      </c>
      <c r="J62" s="146" t="str">
        <f>VLOOKUP($A62,Loting!$A$2:$F$125,4,FALSE)</f>
        <v>T04</v>
      </c>
      <c r="K62" s="2" t="str">
        <f>VLOOKUP($A62,Loting!$A$2:$F$125,5,FALSE)</f>
        <v>GZD- Het Loze Vissertje Gent A</v>
      </c>
      <c r="L62" s="11" t="str">
        <f>VLOOKUP($A62,Loting!$A$2:$F$125,6,FALSE)</f>
        <v>senior</v>
      </c>
    </row>
    <row r="63" spans="1:12" ht="12.75">
      <c r="A63" s="239" t="s">
        <v>18</v>
      </c>
      <c r="B63" s="238">
        <f>VLOOKUP($A63,Loting!$A$2:$F$125,2,FALSE)</f>
        <v>25</v>
      </c>
      <c r="C63" s="227">
        <v>0</v>
      </c>
      <c r="D63" s="240">
        <v>0</v>
      </c>
      <c r="E63" s="240">
        <v>0</v>
      </c>
      <c r="F63" s="226">
        <v>6</v>
      </c>
      <c r="G63" s="226">
        <v>65</v>
      </c>
      <c r="H63" s="241" t="str">
        <f>VLOOKUP($A63,Loting!$A$2:$G$125,7,FALSE)</f>
        <v>Zeeduivel</v>
      </c>
      <c r="I63" s="242" t="str">
        <f>VLOOKUP($A63,Loting!$A$2:$F$125,3,FALSE)</f>
        <v>De Greve Patrick</v>
      </c>
      <c r="J63" s="243">
        <f>VLOOKUP($A63,Loting!$A$2:$F$125,4,FALSE)</f>
        <v>0</v>
      </c>
      <c r="K63" s="242" t="str">
        <f>VLOOKUP($A63,Loting!$A$2:$F$125,5,FALSE)</f>
        <v>GZD- Het Loze Vissertje Gent </v>
      </c>
      <c r="L63" s="244" t="str">
        <f>VLOOKUP($A63,Loting!$A$2:$F$125,6,FALSE)</f>
        <v>senior</v>
      </c>
    </row>
    <row r="64" spans="1:12" ht="12.75">
      <c r="A64" s="239" t="s">
        <v>70</v>
      </c>
      <c r="B64" s="238">
        <f>VLOOKUP($A64,Loting!$A$2:$F$125,2,FALSE)</f>
        <v>52</v>
      </c>
      <c r="C64" s="227">
        <v>0</v>
      </c>
      <c r="D64" s="240">
        <v>0</v>
      </c>
      <c r="E64" s="240">
        <v>0</v>
      </c>
      <c r="F64" s="226">
        <v>6</v>
      </c>
      <c r="G64" s="245">
        <v>65</v>
      </c>
      <c r="H64" s="241" t="str">
        <f>VLOOKUP($A64,Loting!$A$2:$G$125,7,FALSE)</f>
        <v>Asterix</v>
      </c>
      <c r="I64" s="242" t="str">
        <f>VLOOKUP($A64,Loting!$A$2:$F$125,3,FALSE)</f>
        <v>van Dorst John</v>
      </c>
      <c r="J64" s="243">
        <f>VLOOKUP($A64,Loting!$A$2:$F$125,4,FALSE)</f>
        <v>0</v>
      </c>
      <c r="K64" s="242" t="str">
        <f>VLOOKUP($A64,Loting!$A$2:$F$125,5,FALSE)</f>
        <v>SZHC Antwerpen</v>
      </c>
      <c r="L64" s="244" t="str">
        <f>VLOOKUP($A64,Loting!$A$2:$F$125,6,FALSE)</f>
        <v>veteraan</v>
      </c>
    </row>
    <row r="65" spans="1:12" ht="12.75">
      <c r="A65" s="239" t="s">
        <v>73</v>
      </c>
      <c r="B65" s="238">
        <f>VLOOKUP($A65,Loting!$A$2:$F$125,2,FALSE)</f>
        <v>20</v>
      </c>
      <c r="C65" s="227">
        <v>0</v>
      </c>
      <c r="D65" s="240">
        <v>0</v>
      </c>
      <c r="E65" s="240"/>
      <c r="F65" s="226">
        <v>6</v>
      </c>
      <c r="G65" s="226">
        <v>65</v>
      </c>
      <c r="H65" s="241" t="str">
        <f>VLOOKUP($A65,Loting!$A$2:$G$125,7,FALSE)</f>
        <v>Eenhoorn</v>
      </c>
      <c r="I65" s="242" t="str">
        <f>VLOOKUP($A65,Loting!$A$2:$F$125,3,FALSE)</f>
        <v>de Vrieze Jens</v>
      </c>
      <c r="J65" s="243">
        <f>VLOOKUP($A65,Loting!$A$2:$F$125,4,FALSE)</f>
        <v>0</v>
      </c>
      <c r="K65" s="242" t="str">
        <f>VLOOKUP($A65,Loting!$A$2:$F$125,5,FALSE)</f>
        <v>GZD- Het Loze Vissertje Gent A</v>
      </c>
      <c r="L65" s="244" t="str">
        <f>VLOOKUP($A65,Loting!$A$2:$F$125,6,FALSE)</f>
        <v>senior</v>
      </c>
    </row>
    <row r="66" spans="1:12" ht="12.75">
      <c r="A66" s="239" t="s">
        <v>103</v>
      </c>
      <c r="B66" s="238">
        <f>VLOOKUP($A66,Loting!$A$2:$F$125,2,FALSE)</f>
        <v>49</v>
      </c>
      <c r="C66" s="227">
        <v>0</v>
      </c>
      <c r="D66" s="240">
        <v>0</v>
      </c>
      <c r="E66" s="240">
        <v>0</v>
      </c>
      <c r="F66" s="226">
        <v>6</v>
      </c>
      <c r="G66" s="245">
        <v>65</v>
      </c>
      <c r="H66" s="241" t="str">
        <f>VLOOKUP($A66,Loting!$A$2:$G$125,7,FALSE)</f>
        <v>Reserve</v>
      </c>
      <c r="I66" s="242" t="str">
        <f>VLOOKUP($A66,Loting!$A$2:$F$125,3,FALSE)</f>
        <v>Schoonen Jan</v>
      </c>
      <c r="J66" s="243" t="str">
        <f>VLOOKUP($A66,Loting!$A$2:$F$125,4,FALSE)</f>
        <v>T08</v>
      </c>
      <c r="K66" s="242" t="str">
        <f>VLOOKUP($A66,Loting!$A$2:$F$125,5,FALSE)</f>
        <v>Noordzeevissers NL</v>
      </c>
      <c r="L66" s="244" t="str">
        <f>VLOOKUP($A66,Loting!$A$2:$F$125,6,FALSE)</f>
        <v>veteraan</v>
      </c>
    </row>
    <row r="67" spans="1:12" ht="12.75">
      <c r="A67" s="149" t="s">
        <v>104</v>
      </c>
      <c r="B67" s="114">
        <f>VLOOKUP($A67,Loting!$A$2:$F$125,2,FALSE)</f>
        <v>0</v>
      </c>
      <c r="C67" s="30"/>
      <c r="D67" s="17"/>
      <c r="E67" s="17"/>
      <c r="F67" s="6"/>
      <c r="G67" s="6"/>
      <c r="H67" s="148" t="str">
        <f>VLOOKUP($A67,Loting!$A$2:$G$125,7,FALSE)</f>
        <v>Reserve</v>
      </c>
      <c r="I67" s="2" t="e">
        <f>VLOOKUP($A67,Loting!$A$2:$F$125,3,FALSE)</f>
        <v>#N/A</v>
      </c>
      <c r="J67" s="146" t="e">
        <f>VLOOKUP($A67,Loting!$A$2:$F$125,4,FALSE)</f>
        <v>#N/A</v>
      </c>
      <c r="K67" s="2" t="e">
        <f>VLOOKUP($A67,Loting!$A$2:$F$125,5,FALSE)</f>
        <v>#N/A</v>
      </c>
      <c r="L67" s="11" t="e">
        <f>VLOOKUP($A67,Loting!$A$2:$F$125,6,FALSE)</f>
        <v>#N/A</v>
      </c>
    </row>
    <row r="68" spans="1:12" ht="12.75">
      <c r="A68" s="149" t="s">
        <v>105</v>
      </c>
      <c r="B68" s="114">
        <f>VLOOKUP($A68,Loting!$A$2:$F$125,2,FALSE)</f>
        <v>0</v>
      </c>
      <c r="C68" s="30"/>
      <c r="D68" s="17"/>
      <c r="E68" s="17"/>
      <c r="F68" s="6"/>
      <c r="G68" s="7"/>
      <c r="H68" s="148" t="str">
        <f>VLOOKUP($A68,Loting!$A$2:$G$125,7,FALSE)</f>
        <v>Reserve</v>
      </c>
      <c r="I68" s="2" t="e">
        <f>VLOOKUP($A68,Loting!$A$2:$F$125,3,FALSE)</f>
        <v>#N/A</v>
      </c>
      <c r="J68" s="146" t="e">
        <f>VLOOKUP($A68,Loting!$A$2:$F$125,4,FALSE)</f>
        <v>#N/A</v>
      </c>
      <c r="K68" s="2" t="e">
        <f>VLOOKUP($A68,Loting!$A$2:$F$125,5,FALSE)</f>
        <v>#N/A</v>
      </c>
      <c r="L68" s="11" t="e">
        <f>VLOOKUP($A68,Loting!$A$2:$F$125,6,FALSE)</f>
        <v>#N/A</v>
      </c>
    </row>
    <row r="69" spans="1:12" ht="12.75">
      <c r="A69" s="149" t="s">
        <v>106</v>
      </c>
      <c r="B69" s="114">
        <f>VLOOKUP($A69,Loting!$A$2:$F$125,2,FALSE)</f>
        <v>0</v>
      </c>
      <c r="C69" s="30"/>
      <c r="D69" s="17"/>
      <c r="E69" s="17"/>
      <c r="F69" s="6"/>
      <c r="G69" s="6"/>
      <c r="H69" s="148" t="str">
        <f>VLOOKUP($A69,Loting!$A$2:$G$125,7,FALSE)</f>
        <v>Reserve</v>
      </c>
      <c r="I69" s="2" t="e">
        <f>VLOOKUP($A69,Loting!$A$2:$F$125,3,FALSE)</f>
        <v>#N/A</v>
      </c>
      <c r="J69" s="146" t="e">
        <f>VLOOKUP($A69,Loting!$A$2:$F$125,4,FALSE)</f>
        <v>#N/A</v>
      </c>
      <c r="K69" s="2" t="e">
        <f>VLOOKUP($A69,Loting!$A$2:$F$125,5,FALSE)</f>
        <v>#N/A</v>
      </c>
      <c r="L69" s="11" t="e">
        <f>VLOOKUP($A69,Loting!$A$2:$F$125,6,FALSE)</f>
        <v>#N/A</v>
      </c>
    </row>
    <row r="70" spans="1:12" ht="12.75">
      <c r="A70" s="149" t="s">
        <v>107</v>
      </c>
      <c r="B70" s="114">
        <f>VLOOKUP($A70,Loting!$A$2:$F$125,2,FALSE)</f>
        <v>0</v>
      </c>
      <c r="C70" s="30"/>
      <c r="D70" s="17"/>
      <c r="E70" s="17"/>
      <c r="F70" s="6"/>
      <c r="G70" s="7"/>
      <c r="H70" s="148" t="str">
        <f>VLOOKUP($A70,Loting!$A$2:$G$125,7,FALSE)</f>
        <v>Reserve</v>
      </c>
      <c r="I70" s="2" t="e">
        <f>VLOOKUP($A70,Loting!$A$2:$F$125,3,FALSE)</f>
        <v>#N/A</v>
      </c>
      <c r="J70" s="146" t="e">
        <f>VLOOKUP($A70,Loting!$A$2:$F$125,4,FALSE)</f>
        <v>#N/A</v>
      </c>
      <c r="K70" s="2" t="e">
        <f>VLOOKUP($A70,Loting!$A$2:$F$125,5,FALSE)</f>
        <v>#N/A</v>
      </c>
      <c r="L70" s="11" t="e">
        <f>VLOOKUP($A70,Loting!$A$2:$F$125,6,FALSE)</f>
        <v>#N/A</v>
      </c>
    </row>
    <row r="71" spans="1:12" ht="12.75">
      <c r="A71" s="149" t="s">
        <v>108</v>
      </c>
      <c r="B71" s="114">
        <f>VLOOKUP($A71,Loting!$A$2:$F$125,2,FALSE)</f>
        <v>0</v>
      </c>
      <c r="C71" s="30"/>
      <c r="D71" s="17"/>
      <c r="E71" s="17"/>
      <c r="F71" s="6"/>
      <c r="G71" s="6"/>
      <c r="H71" s="148">
        <f>VLOOKUP($A71,Loting!$A$2:$G$125,7,FALSE)</f>
        <v>0</v>
      </c>
      <c r="I71" s="2" t="e">
        <f>VLOOKUP($A71,Loting!$A$2:$F$125,3,FALSE)</f>
        <v>#N/A</v>
      </c>
      <c r="J71" s="146" t="e">
        <f>VLOOKUP($A71,Loting!$A$2:$F$125,4,FALSE)</f>
        <v>#N/A</v>
      </c>
      <c r="K71" s="2" t="e">
        <f>VLOOKUP($A71,Loting!$A$2:$F$125,5,FALSE)</f>
        <v>#N/A</v>
      </c>
      <c r="L71" s="11" t="e">
        <f>VLOOKUP($A71,Loting!$A$2:$F$125,6,FALSE)</f>
        <v>#N/A</v>
      </c>
    </row>
    <row r="72" spans="1:12" ht="12.75">
      <c r="A72" s="149" t="s">
        <v>109</v>
      </c>
      <c r="B72" s="114">
        <f>VLOOKUP($A72,Loting!$A$2:$F$125,2,FALSE)</f>
        <v>0</v>
      </c>
      <c r="C72" s="30"/>
      <c r="D72" s="17"/>
      <c r="E72" s="17"/>
      <c r="F72" s="6"/>
      <c r="G72" s="7"/>
      <c r="H72" s="148">
        <f>VLOOKUP($A72,Loting!$A$2:$G$125,7,FALSE)</f>
        <v>0</v>
      </c>
      <c r="I72" s="2" t="e">
        <f>VLOOKUP($A72,Loting!$A$2:$F$125,3,FALSE)</f>
        <v>#N/A</v>
      </c>
      <c r="J72" s="146" t="e">
        <f>VLOOKUP($A72,Loting!$A$2:$F$125,4,FALSE)</f>
        <v>#N/A</v>
      </c>
      <c r="K72" s="2" t="e">
        <f>VLOOKUP($A72,Loting!$A$2:$F$125,5,FALSE)</f>
        <v>#N/A</v>
      </c>
      <c r="L72" s="11" t="e">
        <f>VLOOKUP($A72,Loting!$A$2:$F$125,6,FALSE)</f>
        <v>#N/A</v>
      </c>
    </row>
    <row r="73" spans="1:12" ht="12.75">
      <c r="A73" s="149" t="s">
        <v>110</v>
      </c>
      <c r="B73" s="114">
        <f>VLOOKUP($A73,Loting!$A$2:$F$125,2,FALSE)</f>
        <v>0</v>
      </c>
      <c r="C73" s="30"/>
      <c r="D73" s="17"/>
      <c r="E73" s="17"/>
      <c r="F73" s="6"/>
      <c r="G73" s="6"/>
      <c r="H73" s="148">
        <f>VLOOKUP($A73,Loting!$A$2:$G$125,7,FALSE)</f>
        <v>0</v>
      </c>
      <c r="I73" s="2" t="e">
        <f>VLOOKUP($A73,Loting!$A$2:$F$125,3,FALSE)</f>
        <v>#N/A</v>
      </c>
      <c r="J73" s="146" t="e">
        <f>VLOOKUP($A73,Loting!$A$2:$F$125,4,FALSE)</f>
        <v>#N/A</v>
      </c>
      <c r="K73" s="2" t="e">
        <f>VLOOKUP($A73,Loting!$A$2:$F$125,5,FALSE)</f>
        <v>#N/A</v>
      </c>
      <c r="L73" s="11" t="e">
        <f>VLOOKUP($A73,Loting!$A$2:$F$125,6,FALSE)</f>
        <v>#N/A</v>
      </c>
    </row>
    <row r="74" spans="1:12" ht="12.75">
      <c r="A74" s="149" t="s">
        <v>111</v>
      </c>
      <c r="B74" s="114">
        <f>VLOOKUP($A74,Loting!$A$2:$F$125,2,FALSE)</f>
        <v>0</v>
      </c>
      <c r="C74" s="30"/>
      <c r="D74" s="17"/>
      <c r="E74" s="17"/>
      <c r="F74" s="6"/>
      <c r="G74" s="7"/>
      <c r="H74" s="148">
        <f>VLOOKUP($A74,Loting!$A$2:$G$125,7,FALSE)</f>
        <v>0</v>
      </c>
      <c r="I74" s="2" t="e">
        <f>VLOOKUP($A74,Loting!$A$2:$F$125,3,FALSE)</f>
        <v>#N/A</v>
      </c>
      <c r="J74" s="146" t="e">
        <f>VLOOKUP($A74,Loting!$A$2:$F$125,4,FALSE)</f>
        <v>#N/A</v>
      </c>
      <c r="K74" s="2" t="e">
        <f>VLOOKUP($A74,Loting!$A$2:$F$125,5,FALSE)</f>
        <v>#N/A</v>
      </c>
      <c r="L74" s="11" t="e">
        <f>VLOOKUP($A74,Loting!$A$2:$F$125,6,FALSE)</f>
        <v>#N/A</v>
      </c>
    </row>
    <row r="75" spans="1:12" ht="12.75">
      <c r="A75" s="149" t="s">
        <v>112</v>
      </c>
      <c r="B75" s="114">
        <f>VLOOKUP($A75,Loting!$A$2:$F$125,2,FALSE)</f>
        <v>0</v>
      </c>
      <c r="C75" s="30"/>
      <c r="D75" s="17"/>
      <c r="E75" s="17"/>
      <c r="F75" s="6"/>
      <c r="G75" s="6"/>
      <c r="H75" s="148">
        <f>VLOOKUP($A75,Loting!$A$2:$G$125,7,FALSE)</f>
        <v>0</v>
      </c>
      <c r="I75" s="2" t="e">
        <f>VLOOKUP($A75,Loting!$A$2:$F$125,3,FALSE)</f>
        <v>#N/A</v>
      </c>
      <c r="J75" s="146" t="e">
        <f>VLOOKUP($A75,Loting!$A$2:$F$125,4,FALSE)</f>
        <v>#N/A</v>
      </c>
      <c r="K75" s="2" t="e">
        <f>VLOOKUP($A75,Loting!$A$2:$F$125,5,FALSE)</f>
        <v>#N/A</v>
      </c>
      <c r="L75" s="11" t="e">
        <f>VLOOKUP($A75,Loting!$A$2:$F$125,6,FALSE)</f>
        <v>#N/A</v>
      </c>
    </row>
    <row r="76" spans="1:12" ht="12.75">
      <c r="A76" s="149" t="s">
        <v>113</v>
      </c>
      <c r="B76" s="114">
        <f>VLOOKUP($A76,Loting!$A$2:$F$125,2,FALSE)</f>
        <v>0</v>
      </c>
      <c r="C76" s="30"/>
      <c r="D76" s="17"/>
      <c r="E76" s="17"/>
      <c r="F76" s="6"/>
      <c r="G76" s="7"/>
      <c r="H76" s="148">
        <f>VLOOKUP($A76,Loting!$A$2:$G$125,7,FALSE)</f>
        <v>0</v>
      </c>
      <c r="I76" s="2" t="e">
        <f>VLOOKUP($A76,Loting!$A$2:$F$125,3,FALSE)</f>
        <v>#N/A</v>
      </c>
      <c r="J76" s="146" t="e">
        <f>VLOOKUP($A76,Loting!$A$2:$F$125,4,FALSE)</f>
        <v>#N/A</v>
      </c>
      <c r="K76" s="2" t="e">
        <f>VLOOKUP($A76,Loting!$A$2:$F$125,5,FALSE)</f>
        <v>#N/A</v>
      </c>
      <c r="L76" s="11" t="e">
        <f>VLOOKUP($A76,Loting!$A$2:$F$125,6,FALSE)</f>
        <v>#N/A</v>
      </c>
    </row>
    <row r="77" spans="1:12" ht="12.75">
      <c r="A77" s="149" t="s">
        <v>114</v>
      </c>
      <c r="B77" s="114">
        <f>VLOOKUP($A77,Loting!$A$2:$F$125,2,FALSE)</f>
        <v>0</v>
      </c>
      <c r="C77" s="30"/>
      <c r="D77" s="17"/>
      <c r="E77" s="17"/>
      <c r="F77" s="6"/>
      <c r="G77" s="6"/>
      <c r="H77" s="148">
        <f>VLOOKUP($A77,Loting!$A$2:$G$125,7,FALSE)</f>
        <v>0</v>
      </c>
      <c r="I77" s="2" t="e">
        <f>VLOOKUP($A77,Loting!$A$2:$F$125,3,FALSE)</f>
        <v>#N/A</v>
      </c>
      <c r="J77" s="146" t="e">
        <f>VLOOKUP($A77,Loting!$A$2:$F$125,4,FALSE)</f>
        <v>#N/A</v>
      </c>
      <c r="K77" s="2" t="e">
        <f>VLOOKUP($A77,Loting!$A$2:$F$125,5,FALSE)</f>
        <v>#N/A</v>
      </c>
      <c r="L77" s="11" t="e">
        <f>VLOOKUP($A77,Loting!$A$2:$F$125,6,FALSE)</f>
        <v>#N/A</v>
      </c>
    </row>
    <row r="78" spans="1:12" ht="12.75">
      <c r="A78" s="149" t="s">
        <v>115</v>
      </c>
      <c r="B78" s="114">
        <f>VLOOKUP($A78,Loting!$A$2:$F$125,2,FALSE)</f>
        <v>0</v>
      </c>
      <c r="C78" s="30"/>
      <c r="D78" s="17"/>
      <c r="E78" s="17"/>
      <c r="F78" s="6"/>
      <c r="G78" s="7"/>
      <c r="H78" s="148">
        <f>VLOOKUP($A78,Loting!$A$2:$G$125,7,FALSE)</f>
        <v>0</v>
      </c>
      <c r="I78" s="2" t="e">
        <f>VLOOKUP($A78,Loting!$A$2:$F$125,3,FALSE)</f>
        <v>#N/A</v>
      </c>
      <c r="J78" s="146" t="e">
        <f>VLOOKUP($A78,Loting!$A$2:$F$125,4,FALSE)</f>
        <v>#N/A</v>
      </c>
      <c r="K78" s="2" t="e">
        <f>VLOOKUP($A78,Loting!$A$2:$F$125,5,FALSE)</f>
        <v>#N/A</v>
      </c>
      <c r="L78" s="11" t="e">
        <f>VLOOKUP($A78,Loting!$A$2:$F$125,6,FALSE)</f>
        <v>#N/A</v>
      </c>
    </row>
    <row r="79" spans="1:12" ht="12.75">
      <c r="A79" s="149" t="s">
        <v>116</v>
      </c>
      <c r="B79" s="114">
        <f>VLOOKUP($A79,Loting!$A$2:$F$125,2,FALSE)</f>
        <v>0</v>
      </c>
      <c r="C79" s="30"/>
      <c r="D79" s="17"/>
      <c r="E79" s="17"/>
      <c r="F79" s="6"/>
      <c r="G79" s="6"/>
      <c r="H79" s="148">
        <f>VLOOKUP($A79,Loting!$A$2:$G$125,7,FALSE)</f>
        <v>0</v>
      </c>
      <c r="I79" s="2" t="e">
        <f>VLOOKUP($A79,Loting!$A$2:$F$125,3,FALSE)</f>
        <v>#N/A</v>
      </c>
      <c r="J79" s="146" t="e">
        <f>VLOOKUP($A79,Loting!$A$2:$F$125,4,FALSE)</f>
        <v>#N/A</v>
      </c>
      <c r="K79" s="2" t="e">
        <f>VLOOKUP($A79,Loting!$A$2:$F$125,5,FALSE)</f>
        <v>#N/A</v>
      </c>
      <c r="L79" s="11" t="e">
        <f>VLOOKUP($A79,Loting!$A$2:$F$125,6,FALSE)</f>
        <v>#N/A</v>
      </c>
    </row>
    <row r="80" spans="1:12" ht="12.75">
      <c r="A80" s="149" t="s">
        <v>117</v>
      </c>
      <c r="B80" s="114">
        <f>VLOOKUP($A80,Loting!$A$2:$F$125,2,FALSE)</f>
        <v>0</v>
      </c>
      <c r="C80" s="30"/>
      <c r="D80" s="17"/>
      <c r="E80" s="17"/>
      <c r="F80" s="6"/>
      <c r="G80" s="7"/>
      <c r="H80" s="148">
        <f>VLOOKUP($A80,Loting!$A$2:$G$125,7,FALSE)</f>
        <v>0</v>
      </c>
      <c r="I80" s="2" t="e">
        <f>VLOOKUP($A80,Loting!$A$2:$F$125,3,FALSE)</f>
        <v>#N/A</v>
      </c>
      <c r="J80" s="146" t="e">
        <f>VLOOKUP($A80,Loting!$A$2:$F$125,4,FALSE)</f>
        <v>#N/A</v>
      </c>
      <c r="K80" s="2" t="e">
        <f>VLOOKUP($A80,Loting!$A$2:$F$125,5,FALSE)</f>
        <v>#N/A</v>
      </c>
      <c r="L80" s="11" t="e">
        <f>VLOOKUP($A80,Loting!$A$2:$F$125,6,FALSE)</f>
        <v>#N/A</v>
      </c>
    </row>
    <row r="81" spans="1:12" ht="12.75">
      <c r="A81" s="149" t="s">
        <v>118</v>
      </c>
      <c r="B81" s="114">
        <f>VLOOKUP($A81,Loting!$A$2:$F$125,2,FALSE)</f>
        <v>0</v>
      </c>
      <c r="C81" s="30"/>
      <c r="D81" s="17"/>
      <c r="E81" s="17"/>
      <c r="F81" s="6"/>
      <c r="G81" s="6"/>
      <c r="H81" s="148">
        <f>VLOOKUP($A81,Loting!$A$2:$G$125,7,FALSE)</f>
        <v>0</v>
      </c>
      <c r="I81" s="2" t="e">
        <f>VLOOKUP($A81,Loting!$A$2:$F$125,3,FALSE)</f>
        <v>#N/A</v>
      </c>
      <c r="J81" s="146" t="e">
        <f>VLOOKUP($A81,Loting!$A$2:$F$125,4,FALSE)</f>
        <v>#N/A</v>
      </c>
      <c r="K81" s="2" t="e">
        <f>VLOOKUP($A81,Loting!$A$2:$F$125,5,FALSE)</f>
        <v>#N/A</v>
      </c>
      <c r="L81" s="11" t="e">
        <f>VLOOKUP($A81,Loting!$A$2:$F$125,6,FALSE)</f>
        <v>#N/A</v>
      </c>
    </row>
    <row r="82" spans="1:12" ht="12.75">
      <c r="A82" s="149" t="s">
        <v>119</v>
      </c>
      <c r="B82" s="114">
        <f>VLOOKUP($A82,Loting!$A$2:$F$125,2,FALSE)</f>
        <v>0</v>
      </c>
      <c r="C82" s="30"/>
      <c r="D82" s="17"/>
      <c r="E82" s="17"/>
      <c r="F82" s="6"/>
      <c r="G82" s="7"/>
      <c r="H82" s="148">
        <f>VLOOKUP($A82,Loting!$A$2:$G$125,7,FALSE)</f>
        <v>0</v>
      </c>
      <c r="I82" s="2" t="e">
        <f>VLOOKUP($A82,Loting!$A$2:$F$125,3,FALSE)</f>
        <v>#N/A</v>
      </c>
      <c r="J82" s="146" t="e">
        <f>VLOOKUP($A82,Loting!$A$2:$F$125,4,FALSE)</f>
        <v>#N/A</v>
      </c>
      <c r="K82" s="2" t="e">
        <f>VLOOKUP($A82,Loting!$A$2:$F$125,5,FALSE)</f>
        <v>#N/A</v>
      </c>
      <c r="L82" s="11" t="e">
        <f>VLOOKUP($A82,Loting!$A$2:$F$125,6,FALSE)</f>
        <v>#N/A</v>
      </c>
    </row>
    <row r="83" spans="1:12" ht="12.75">
      <c r="A83" s="149" t="s">
        <v>120</v>
      </c>
      <c r="B83" s="114">
        <f>VLOOKUP($A83,Loting!$A$2:$F$125,2,FALSE)</f>
        <v>0</v>
      </c>
      <c r="C83" s="30"/>
      <c r="D83" s="17"/>
      <c r="E83" s="17"/>
      <c r="F83" s="6"/>
      <c r="G83" s="6"/>
      <c r="H83" s="148">
        <f>VLOOKUP($A83,Loting!$A$2:$G$125,7,FALSE)</f>
        <v>0</v>
      </c>
      <c r="I83" s="2" t="e">
        <f>VLOOKUP($A83,Loting!$A$2:$F$125,3,FALSE)</f>
        <v>#N/A</v>
      </c>
      <c r="J83" s="146" t="e">
        <f>VLOOKUP($A83,Loting!$A$2:$F$125,4,FALSE)</f>
        <v>#N/A</v>
      </c>
      <c r="K83" s="2" t="e">
        <f>VLOOKUP($A83,Loting!$A$2:$F$125,5,FALSE)</f>
        <v>#N/A</v>
      </c>
      <c r="L83" s="11" t="e">
        <f>VLOOKUP($A83,Loting!$A$2:$F$125,6,FALSE)</f>
        <v>#N/A</v>
      </c>
    </row>
    <row r="84" spans="1:12" ht="12.75">
      <c r="A84" s="149" t="s">
        <v>121</v>
      </c>
      <c r="B84" s="114">
        <f>VLOOKUP($A84,Loting!$A$2:$F$125,2,FALSE)</f>
        <v>0</v>
      </c>
      <c r="C84" s="30"/>
      <c r="D84" s="17"/>
      <c r="E84" s="17"/>
      <c r="F84" s="6"/>
      <c r="G84" s="7"/>
      <c r="H84" s="148">
        <f>VLOOKUP($A84,Loting!$A$2:$G$125,7,FALSE)</f>
        <v>0</v>
      </c>
      <c r="I84" s="2" t="e">
        <f>VLOOKUP($A84,Loting!$A$2:$F$125,3,FALSE)</f>
        <v>#N/A</v>
      </c>
      <c r="J84" s="146" t="e">
        <f>VLOOKUP($A84,Loting!$A$2:$F$125,4,FALSE)</f>
        <v>#N/A</v>
      </c>
      <c r="K84" s="2" t="e">
        <f>VLOOKUP($A84,Loting!$A$2:$F$125,5,FALSE)</f>
        <v>#N/A</v>
      </c>
      <c r="L84" s="11" t="e">
        <f>VLOOKUP($A84,Loting!$A$2:$F$125,6,FALSE)</f>
        <v>#N/A</v>
      </c>
    </row>
    <row r="85" spans="1:12" ht="12.75">
      <c r="A85" s="149" t="s">
        <v>122</v>
      </c>
      <c r="B85" s="114">
        <f>VLOOKUP($A85,Loting!$A$2:$F$125,2,FALSE)</f>
        <v>0</v>
      </c>
      <c r="C85" s="30"/>
      <c r="D85" s="17"/>
      <c r="E85" s="17"/>
      <c r="F85" s="6"/>
      <c r="G85" s="6"/>
      <c r="H85" s="148">
        <f>VLOOKUP($A85,Loting!$A$2:$G$125,7,FALSE)</f>
        <v>0</v>
      </c>
      <c r="I85" s="2" t="e">
        <f>VLOOKUP($A85,Loting!$A$2:$F$125,3,FALSE)</f>
        <v>#N/A</v>
      </c>
      <c r="J85" s="146" t="e">
        <f>VLOOKUP($A85,Loting!$A$2:$F$125,4,FALSE)</f>
        <v>#N/A</v>
      </c>
      <c r="K85" s="2" t="e">
        <f>VLOOKUP($A85,Loting!$A$2:$F$125,5,FALSE)</f>
        <v>#N/A</v>
      </c>
      <c r="L85" s="11" t="e">
        <f>VLOOKUP($A85,Loting!$A$2:$F$125,6,FALSE)</f>
        <v>#N/A</v>
      </c>
    </row>
    <row r="86" spans="1:12" ht="12.75">
      <c r="A86" s="149" t="s">
        <v>123</v>
      </c>
      <c r="B86" s="114">
        <f>VLOOKUP($A86,Loting!$A$2:$F$125,2,FALSE)</f>
        <v>0</v>
      </c>
      <c r="C86" s="30"/>
      <c r="D86" s="17"/>
      <c r="E86" s="17"/>
      <c r="F86" s="6"/>
      <c r="G86" s="7"/>
      <c r="H86" s="148">
        <f>VLOOKUP($A86,Loting!$A$2:$G$125,7,FALSE)</f>
        <v>0</v>
      </c>
      <c r="I86" s="2" t="e">
        <f>VLOOKUP($A86,Loting!$A$2:$F$125,3,FALSE)</f>
        <v>#N/A</v>
      </c>
      <c r="J86" s="146" t="e">
        <f>VLOOKUP($A86,Loting!$A$2:$F$125,4,FALSE)</f>
        <v>#N/A</v>
      </c>
      <c r="K86" s="2" t="e">
        <f>VLOOKUP($A86,Loting!$A$2:$F$125,5,FALSE)</f>
        <v>#N/A</v>
      </c>
      <c r="L86" s="11" t="e">
        <f>VLOOKUP($A86,Loting!$A$2:$F$125,6,FALSE)</f>
        <v>#N/A</v>
      </c>
    </row>
    <row r="87" spans="1:12" ht="12.75">
      <c r="A87" s="149" t="s">
        <v>124</v>
      </c>
      <c r="B87" s="114">
        <f>VLOOKUP($A87,Loting!$A$2:$F$125,2,FALSE)</f>
        <v>0</v>
      </c>
      <c r="C87" s="30"/>
      <c r="D87" s="17"/>
      <c r="E87" s="17"/>
      <c r="F87" s="6"/>
      <c r="G87" s="6"/>
      <c r="H87" s="148">
        <f>VLOOKUP($A87,Loting!$A$2:$G$125,7,FALSE)</f>
        <v>0</v>
      </c>
      <c r="I87" s="2" t="e">
        <f>VLOOKUP($A87,Loting!$A$2:$F$125,3,FALSE)</f>
        <v>#N/A</v>
      </c>
      <c r="J87" s="146" t="e">
        <f>VLOOKUP($A87,Loting!$A$2:$F$125,4,FALSE)</f>
        <v>#N/A</v>
      </c>
      <c r="K87" s="2" t="e">
        <f>VLOOKUP($A87,Loting!$A$2:$F$125,5,FALSE)</f>
        <v>#N/A</v>
      </c>
      <c r="L87" s="11" t="e">
        <f>VLOOKUP($A87,Loting!$A$2:$F$125,6,FALSE)</f>
        <v>#N/A</v>
      </c>
    </row>
    <row r="88" spans="1:12" ht="12.75">
      <c r="A88" s="149" t="s">
        <v>125</v>
      </c>
      <c r="B88" s="114">
        <f>VLOOKUP($A88,Loting!$A$2:$F$125,2,FALSE)</f>
        <v>0</v>
      </c>
      <c r="C88" s="30"/>
      <c r="D88" s="17"/>
      <c r="E88" s="17"/>
      <c r="F88" s="6"/>
      <c r="G88" s="7"/>
      <c r="H88" s="148">
        <f>VLOOKUP($A88,Loting!$A$2:$G$125,7,FALSE)</f>
        <v>0</v>
      </c>
      <c r="I88" s="2" t="e">
        <f>VLOOKUP($A88,Loting!$A$2:$F$125,3,FALSE)</f>
        <v>#N/A</v>
      </c>
      <c r="J88" s="146" t="e">
        <f>VLOOKUP($A88,Loting!$A$2:$F$125,4,FALSE)</f>
        <v>#N/A</v>
      </c>
      <c r="K88" s="2" t="e">
        <f>VLOOKUP($A88,Loting!$A$2:$F$125,5,FALSE)</f>
        <v>#N/A</v>
      </c>
      <c r="L88" s="11" t="e">
        <f>VLOOKUP($A88,Loting!$A$2:$F$125,6,FALSE)</f>
        <v>#N/A</v>
      </c>
    </row>
    <row r="89" spans="1:12" ht="12.75">
      <c r="A89" s="149" t="s">
        <v>126</v>
      </c>
      <c r="B89" s="114">
        <f>VLOOKUP($A89,Loting!$A$2:$F$125,2,FALSE)</f>
        <v>0</v>
      </c>
      <c r="C89" s="30"/>
      <c r="D89" s="17"/>
      <c r="E89" s="17"/>
      <c r="F89" s="6"/>
      <c r="G89" s="6"/>
      <c r="H89" s="148">
        <f>VLOOKUP($A89,Loting!$A$2:$G$125,7,FALSE)</f>
        <v>0</v>
      </c>
      <c r="I89" s="2" t="e">
        <f>VLOOKUP($A89,Loting!$A$2:$F$125,3,FALSE)</f>
        <v>#N/A</v>
      </c>
      <c r="J89" s="146" t="e">
        <f>VLOOKUP($A89,Loting!$A$2:$F$125,4,FALSE)</f>
        <v>#N/A</v>
      </c>
      <c r="K89" s="2" t="e">
        <f>VLOOKUP($A89,Loting!$A$2:$F$125,5,FALSE)</f>
        <v>#N/A</v>
      </c>
      <c r="L89" s="11" t="e">
        <f>VLOOKUP($A89,Loting!$A$2:$F$125,6,FALSE)</f>
        <v>#N/A</v>
      </c>
    </row>
    <row r="90" spans="1:12" ht="12.75">
      <c r="A90" s="149" t="s">
        <v>127</v>
      </c>
      <c r="B90" s="114">
        <f>VLOOKUP($A90,Loting!$A$2:$F$125,2,FALSE)</f>
        <v>0</v>
      </c>
      <c r="C90" s="30"/>
      <c r="D90" s="17"/>
      <c r="E90" s="17"/>
      <c r="F90" s="6"/>
      <c r="G90" s="7"/>
      <c r="H90" s="148">
        <f>VLOOKUP($A90,Loting!$A$2:$G$125,7,FALSE)</f>
        <v>0</v>
      </c>
      <c r="I90" s="2" t="e">
        <f>VLOOKUP($A90,Loting!$A$2:$F$125,3,FALSE)</f>
        <v>#N/A</v>
      </c>
      <c r="J90" s="146" t="e">
        <f>VLOOKUP($A90,Loting!$A$2:$F$125,4,FALSE)</f>
        <v>#N/A</v>
      </c>
      <c r="K90" s="2" t="e">
        <f>VLOOKUP($A90,Loting!$A$2:$F$125,5,FALSE)</f>
        <v>#N/A</v>
      </c>
      <c r="L90" s="11" t="e">
        <f>VLOOKUP($A90,Loting!$A$2:$F$125,6,FALSE)</f>
        <v>#N/A</v>
      </c>
    </row>
    <row r="91" spans="1:12" ht="12.75">
      <c r="A91" s="149" t="s">
        <v>128</v>
      </c>
      <c r="B91" s="114">
        <f>VLOOKUP($A91,Loting!$A$2:$F$125,2,FALSE)</f>
        <v>0</v>
      </c>
      <c r="C91" s="30"/>
      <c r="D91" s="17"/>
      <c r="E91" s="17"/>
      <c r="F91" s="6"/>
      <c r="G91" s="6"/>
      <c r="H91" s="148">
        <f>VLOOKUP($A91,Loting!$A$2:$G$125,7,FALSE)</f>
        <v>0</v>
      </c>
      <c r="I91" s="2" t="e">
        <f>VLOOKUP($A91,Loting!$A$2:$F$125,3,FALSE)</f>
        <v>#N/A</v>
      </c>
      <c r="J91" s="146" t="e">
        <f>VLOOKUP($A91,Loting!$A$2:$F$125,4,FALSE)</f>
        <v>#N/A</v>
      </c>
      <c r="K91" s="2" t="e">
        <f>VLOOKUP($A91,Loting!$A$2:$F$125,5,FALSE)</f>
        <v>#N/A</v>
      </c>
      <c r="L91" s="11" t="e">
        <f>VLOOKUP($A91,Loting!$A$2:$F$125,6,FALSE)</f>
        <v>#N/A</v>
      </c>
    </row>
    <row r="92" spans="1:12" ht="12.75">
      <c r="A92" s="149" t="s">
        <v>129</v>
      </c>
      <c r="B92" s="114">
        <f>VLOOKUP($A92,Loting!$A$2:$F$125,2,FALSE)</f>
        <v>0</v>
      </c>
      <c r="C92" s="30"/>
      <c r="D92" s="17"/>
      <c r="E92" s="17"/>
      <c r="F92" s="6"/>
      <c r="G92" s="7"/>
      <c r="H92" s="148">
        <f>VLOOKUP($A92,Loting!$A$2:$G$125,7,FALSE)</f>
        <v>0</v>
      </c>
      <c r="I92" s="2" t="e">
        <f>VLOOKUP($A92,Loting!$A$2:$F$125,3,FALSE)</f>
        <v>#N/A</v>
      </c>
      <c r="J92" s="146" t="e">
        <f>VLOOKUP($A92,Loting!$A$2:$F$125,4,FALSE)</f>
        <v>#N/A</v>
      </c>
      <c r="K92" s="2" t="e">
        <f>VLOOKUP($A92,Loting!$A$2:$F$125,5,FALSE)</f>
        <v>#N/A</v>
      </c>
      <c r="L92" s="11" t="e">
        <f>VLOOKUP($A92,Loting!$A$2:$F$125,6,FALSE)</f>
        <v>#N/A</v>
      </c>
    </row>
    <row r="93" spans="1:12" ht="12.75">
      <c r="A93" s="149" t="s">
        <v>130</v>
      </c>
      <c r="B93" s="114">
        <f>VLOOKUP($A93,Loting!$A$2:$F$125,2,FALSE)</f>
        <v>0</v>
      </c>
      <c r="C93" s="30"/>
      <c r="D93" s="17"/>
      <c r="E93" s="17"/>
      <c r="F93" s="6"/>
      <c r="G93" s="6"/>
      <c r="H93" s="148">
        <f>VLOOKUP($A93,Loting!$A$2:$G$125,7,FALSE)</f>
        <v>0</v>
      </c>
      <c r="I93" s="2" t="e">
        <f>VLOOKUP($A93,Loting!$A$2:$F$125,3,FALSE)</f>
        <v>#N/A</v>
      </c>
      <c r="J93" s="146" t="e">
        <f>VLOOKUP($A93,Loting!$A$2:$F$125,4,FALSE)</f>
        <v>#N/A</v>
      </c>
      <c r="K93" s="2" t="e">
        <f>VLOOKUP($A93,Loting!$A$2:$F$125,5,FALSE)</f>
        <v>#N/A</v>
      </c>
      <c r="L93" s="11" t="e">
        <f>VLOOKUP($A93,Loting!$A$2:$F$125,6,FALSE)</f>
        <v>#N/A</v>
      </c>
    </row>
    <row r="94" spans="1:12" ht="12.75">
      <c r="A94" s="149" t="s">
        <v>131</v>
      </c>
      <c r="B94" s="114">
        <f>VLOOKUP($A94,Loting!$A$2:$F$125,2,FALSE)</f>
        <v>0</v>
      </c>
      <c r="C94" s="30"/>
      <c r="D94" s="17"/>
      <c r="E94" s="17"/>
      <c r="F94" s="6"/>
      <c r="G94" s="7"/>
      <c r="H94" s="148">
        <f>VLOOKUP($A94,Loting!$A$2:$G$125,7,FALSE)</f>
        <v>0</v>
      </c>
      <c r="I94" s="2" t="e">
        <f>VLOOKUP($A94,Loting!$A$2:$F$125,3,FALSE)</f>
        <v>#N/A</v>
      </c>
      <c r="J94" s="146" t="e">
        <f>VLOOKUP($A94,Loting!$A$2:$F$125,4,FALSE)</f>
        <v>#N/A</v>
      </c>
      <c r="K94" s="2" t="e">
        <f>VLOOKUP($A94,Loting!$A$2:$F$125,5,FALSE)</f>
        <v>#N/A</v>
      </c>
      <c r="L94" s="11" t="e">
        <f>VLOOKUP($A94,Loting!$A$2:$F$125,6,FALSE)</f>
        <v>#N/A</v>
      </c>
    </row>
    <row r="95" spans="1:12" ht="12.75">
      <c r="A95" s="149" t="s">
        <v>132</v>
      </c>
      <c r="B95" s="114">
        <f>VLOOKUP($A95,Loting!$A$2:$F$125,2,FALSE)</f>
        <v>0</v>
      </c>
      <c r="C95" s="30"/>
      <c r="D95" s="17"/>
      <c r="E95" s="17"/>
      <c r="F95" s="6"/>
      <c r="G95" s="6"/>
      <c r="H95" s="148">
        <f>VLOOKUP($A95,Loting!$A$2:$G$125,7,FALSE)</f>
        <v>0</v>
      </c>
      <c r="I95" s="2" t="e">
        <f>VLOOKUP($A95,Loting!$A$2:$F$125,3,FALSE)</f>
        <v>#N/A</v>
      </c>
      <c r="J95" s="146" t="e">
        <f>VLOOKUP($A95,Loting!$A$2:$F$125,4,FALSE)</f>
        <v>#N/A</v>
      </c>
      <c r="K95" s="2" t="e">
        <f>VLOOKUP($A95,Loting!$A$2:$F$125,5,FALSE)</f>
        <v>#N/A</v>
      </c>
      <c r="L95" s="11" t="e">
        <f>VLOOKUP($A95,Loting!$A$2:$F$125,6,FALSE)</f>
        <v>#N/A</v>
      </c>
    </row>
    <row r="96" spans="1:12" ht="12.75">
      <c r="A96" s="149" t="s">
        <v>133</v>
      </c>
      <c r="B96" s="114">
        <f>VLOOKUP($A96,Loting!$A$2:$F$125,2,FALSE)</f>
        <v>0</v>
      </c>
      <c r="C96" s="30"/>
      <c r="D96" s="17"/>
      <c r="E96" s="17"/>
      <c r="F96" s="6"/>
      <c r="G96" s="7"/>
      <c r="H96" s="148">
        <f>VLOOKUP($A96,Loting!$A$2:$G$125,7,FALSE)</f>
        <v>0</v>
      </c>
      <c r="I96" s="2" t="e">
        <f>VLOOKUP($A96,Loting!$A$2:$F$125,3,FALSE)</f>
        <v>#N/A</v>
      </c>
      <c r="J96" s="146" t="e">
        <f>VLOOKUP($A96,Loting!$A$2:$F$125,4,FALSE)</f>
        <v>#N/A</v>
      </c>
      <c r="K96" s="2" t="e">
        <f>VLOOKUP($A96,Loting!$A$2:$F$125,5,FALSE)</f>
        <v>#N/A</v>
      </c>
      <c r="L96" s="11" t="e">
        <f>VLOOKUP($A96,Loting!$A$2:$F$125,6,FALSE)</f>
        <v>#N/A</v>
      </c>
    </row>
    <row r="97" spans="1:12" ht="12.75">
      <c r="A97" s="225" t="s">
        <v>134</v>
      </c>
      <c r="B97" s="114">
        <f>VLOOKUP($A97,Loting!$A$2:$F$125,2,FALSE)</f>
        <v>0</v>
      </c>
      <c r="C97" s="29"/>
      <c r="D97" s="16"/>
      <c r="E97" s="16"/>
      <c r="F97" s="7"/>
      <c r="G97" s="6"/>
      <c r="H97" s="148">
        <f>VLOOKUP($A97,Loting!$A$2:$G$125,7,FALSE)</f>
        <v>0</v>
      </c>
      <c r="I97" s="2" t="e">
        <f>VLOOKUP($A97,Loting!$A$2:$F$125,3,FALSE)</f>
        <v>#N/A</v>
      </c>
      <c r="J97" s="146" t="e">
        <f>VLOOKUP($A97,Loting!$A$2:$F$125,4,FALSE)</f>
        <v>#N/A</v>
      </c>
      <c r="K97" s="2" t="e">
        <f>VLOOKUP($A97,Loting!$A$2:$F$125,5,FALSE)</f>
        <v>#N/A</v>
      </c>
      <c r="L97" s="11" t="e">
        <f>VLOOKUP($A97,Loting!$A$2:$F$125,6,FALSE)</f>
        <v>#N/A</v>
      </c>
    </row>
    <row r="98" spans="1:12" ht="12.75">
      <c r="A98" s="225" t="s">
        <v>135</v>
      </c>
      <c r="B98" s="114">
        <f>VLOOKUP($A98,Loting!$A$2:$F$125,2,FALSE)</f>
        <v>0</v>
      </c>
      <c r="C98" s="29"/>
      <c r="D98" s="16"/>
      <c r="E98" s="16"/>
      <c r="F98" s="7"/>
      <c r="G98" s="7"/>
      <c r="H98" s="148">
        <f>VLOOKUP($A98,Loting!$A$2:$G$125,7,FALSE)</f>
        <v>0</v>
      </c>
      <c r="I98" s="2" t="e">
        <f>VLOOKUP($A98,Loting!$A$2:$F$125,3,FALSE)</f>
        <v>#N/A</v>
      </c>
      <c r="J98" s="146" t="e">
        <f>VLOOKUP($A98,Loting!$A$2:$F$125,4,FALSE)</f>
        <v>#N/A</v>
      </c>
      <c r="K98" s="2" t="e">
        <f>VLOOKUP($A98,Loting!$A$2:$F$125,5,FALSE)</f>
        <v>#N/A</v>
      </c>
      <c r="L98" s="11" t="e">
        <f>VLOOKUP($A98,Loting!$A$2:$F$125,6,FALSE)</f>
        <v>#N/A</v>
      </c>
    </row>
    <row r="99" spans="1:12" ht="12.75">
      <c r="A99" s="225" t="s">
        <v>136</v>
      </c>
      <c r="B99" s="114">
        <f>VLOOKUP($A99,Loting!$A$2:$F$125,2,FALSE)</f>
        <v>0</v>
      </c>
      <c r="C99" s="29"/>
      <c r="D99" s="16"/>
      <c r="E99" s="16"/>
      <c r="F99" s="7"/>
      <c r="G99" s="6"/>
      <c r="H99" s="148">
        <f>VLOOKUP($A99,Loting!$A$2:$G$125,7,FALSE)</f>
        <v>0</v>
      </c>
      <c r="I99" s="2" t="e">
        <f>VLOOKUP($A99,Loting!$A$2:$F$125,3,FALSE)</f>
        <v>#N/A</v>
      </c>
      <c r="J99" s="146" t="e">
        <f>VLOOKUP($A99,Loting!$A$2:$F$125,4,FALSE)</f>
        <v>#N/A</v>
      </c>
      <c r="K99" s="2" t="e">
        <f>VLOOKUP($A99,Loting!$A$2:$F$125,5,FALSE)</f>
        <v>#N/A</v>
      </c>
      <c r="L99" s="11" t="e">
        <f>VLOOKUP($A99,Loting!$A$2:$F$125,6,FALSE)</f>
        <v>#N/A</v>
      </c>
    </row>
    <row r="100" spans="1:12" ht="12.75">
      <c r="A100" s="225" t="s">
        <v>137</v>
      </c>
      <c r="B100" s="114">
        <f>VLOOKUP($A100,Loting!$A$2:$F$125,2,FALSE)</f>
        <v>0</v>
      </c>
      <c r="C100" s="29"/>
      <c r="D100" s="16"/>
      <c r="E100" s="16"/>
      <c r="F100" s="7"/>
      <c r="G100" s="7"/>
      <c r="H100" s="148">
        <f>VLOOKUP($A100,Loting!$A$2:$G$125,7,FALSE)</f>
        <v>0</v>
      </c>
      <c r="I100" s="2" t="e">
        <f>VLOOKUP($A100,Loting!$A$2:$F$125,3,FALSE)</f>
        <v>#N/A</v>
      </c>
      <c r="J100" s="146" t="e">
        <f>VLOOKUP($A100,Loting!$A$2:$F$125,4,FALSE)</f>
        <v>#N/A</v>
      </c>
      <c r="K100" s="2" t="e">
        <f>VLOOKUP($A100,Loting!$A$2:$F$125,5,FALSE)</f>
        <v>#N/A</v>
      </c>
      <c r="L100" s="11" t="e">
        <f>VLOOKUP($A100,Loting!$A$2:$F$125,6,FALSE)</f>
        <v>#N/A</v>
      </c>
    </row>
    <row r="101" spans="1:12" ht="12.75">
      <c r="A101" s="225" t="s">
        <v>138</v>
      </c>
      <c r="B101" s="114">
        <f>VLOOKUP($A101,Loting!$A$2:$F$125,2,FALSE)</f>
        <v>0</v>
      </c>
      <c r="C101" s="29"/>
      <c r="D101" s="16"/>
      <c r="E101" s="16"/>
      <c r="F101" s="7"/>
      <c r="G101" s="6"/>
      <c r="H101" s="148">
        <f>VLOOKUP($A101,Loting!$A$2:$G$125,7,FALSE)</f>
        <v>0</v>
      </c>
      <c r="I101" s="2" t="e">
        <f>VLOOKUP($A101,Loting!$A$2:$F$125,3,FALSE)</f>
        <v>#N/A</v>
      </c>
      <c r="J101" s="146" t="e">
        <f>VLOOKUP($A101,Loting!$A$2:$F$125,4,FALSE)</f>
        <v>#N/A</v>
      </c>
      <c r="K101" s="2" t="e">
        <f>VLOOKUP($A101,Loting!$A$2:$F$125,5,FALSE)</f>
        <v>#N/A</v>
      </c>
      <c r="L101" s="11" t="e">
        <f>VLOOKUP($A101,Loting!$A$2:$F$125,6,FALSE)</f>
        <v>#N/A</v>
      </c>
    </row>
    <row r="102" spans="1:12" ht="12.75">
      <c r="A102" s="225" t="s">
        <v>139</v>
      </c>
      <c r="B102" s="114">
        <f>VLOOKUP($A102,Loting!$A$2:$F$125,2,FALSE)</f>
        <v>0</v>
      </c>
      <c r="C102" s="29"/>
      <c r="D102" s="16"/>
      <c r="E102" s="16"/>
      <c r="F102" s="7"/>
      <c r="G102" s="7"/>
      <c r="H102" s="148">
        <f>VLOOKUP($A102,Loting!$A$2:$G$125,7,FALSE)</f>
        <v>0</v>
      </c>
      <c r="I102" s="2" t="e">
        <f>VLOOKUP($A102,Loting!$A$2:$F$125,3,FALSE)</f>
        <v>#N/A</v>
      </c>
      <c r="J102" s="146" t="e">
        <f>VLOOKUP($A102,Loting!$A$2:$F$125,4,FALSE)</f>
        <v>#N/A</v>
      </c>
      <c r="K102" s="2" t="e">
        <f>VLOOKUP($A102,Loting!$A$2:$F$125,5,FALSE)</f>
        <v>#N/A</v>
      </c>
      <c r="L102" s="11" t="e">
        <f>VLOOKUP($A102,Loting!$A$2:$F$125,6,FALSE)</f>
        <v>#N/A</v>
      </c>
    </row>
    <row r="103" spans="1:12" ht="12.75">
      <c r="A103" s="225" t="s">
        <v>140</v>
      </c>
      <c r="B103" s="114">
        <f>VLOOKUP($A103,Loting!$A$2:$F$125,2,FALSE)</f>
        <v>0</v>
      </c>
      <c r="C103" s="29"/>
      <c r="D103" s="16"/>
      <c r="E103" s="16"/>
      <c r="F103" s="7"/>
      <c r="G103" s="6"/>
      <c r="H103" s="148">
        <f>VLOOKUP($A103,Loting!$A$2:$G$125,7,FALSE)</f>
        <v>0</v>
      </c>
      <c r="I103" s="2" t="e">
        <f>VLOOKUP($A103,Loting!$A$2:$F$125,3,FALSE)</f>
        <v>#N/A</v>
      </c>
      <c r="J103" s="146" t="e">
        <f>VLOOKUP($A103,Loting!$A$2:$F$125,4,FALSE)</f>
        <v>#N/A</v>
      </c>
      <c r="K103" s="2" t="e">
        <f>VLOOKUP($A103,Loting!$A$2:$F$125,5,FALSE)</f>
        <v>#N/A</v>
      </c>
      <c r="L103" s="11" t="e">
        <f>VLOOKUP($A103,Loting!$A$2:$F$125,6,FALSE)</f>
        <v>#N/A</v>
      </c>
    </row>
    <row r="104" spans="1:12" ht="12.75">
      <c r="A104" s="225" t="s">
        <v>141</v>
      </c>
      <c r="B104" s="114">
        <f>VLOOKUP($A104,Loting!$A$2:$F$125,2,FALSE)</f>
        <v>0</v>
      </c>
      <c r="C104" s="29"/>
      <c r="D104" s="16"/>
      <c r="E104" s="16"/>
      <c r="F104" s="7"/>
      <c r="G104" s="7"/>
      <c r="H104" s="148">
        <f>VLOOKUP($A104,Loting!$A$2:$G$125,7,FALSE)</f>
        <v>0</v>
      </c>
      <c r="I104" s="2" t="e">
        <f>VLOOKUP($A104,Loting!$A$2:$F$125,3,FALSE)</f>
        <v>#N/A</v>
      </c>
      <c r="J104" s="146" t="e">
        <f>VLOOKUP($A104,Loting!$A$2:$F$125,4,FALSE)</f>
        <v>#N/A</v>
      </c>
      <c r="K104" s="2" t="e">
        <f>VLOOKUP($A104,Loting!$A$2:$F$125,5,FALSE)</f>
        <v>#N/A</v>
      </c>
      <c r="L104" s="11" t="e">
        <f>VLOOKUP($A104,Loting!$A$2:$F$125,6,FALSE)</f>
        <v>#N/A</v>
      </c>
    </row>
    <row r="105" spans="1:12" ht="12.75">
      <c r="A105" s="225" t="s">
        <v>142</v>
      </c>
      <c r="B105" s="114">
        <f>VLOOKUP($A105,Loting!$A$2:$F$125,2,FALSE)</f>
        <v>0</v>
      </c>
      <c r="C105" s="29"/>
      <c r="D105" s="16"/>
      <c r="E105" s="16"/>
      <c r="F105" s="7"/>
      <c r="G105" s="6"/>
      <c r="H105" s="148">
        <f>VLOOKUP($A105,Loting!$A$2:$G$125,7,FALSE)</f>
        <v>0</v>
      </c>
      <c r="I105" s="2" t="e">
        <f>VLOOKUP($A105,Loting!$A$2:$F$125,3,FALSE)</f>
        <v>#N/A</v>
      </c>
      <c r="J105" s="146" t="e">
        <f>VLOOKUP($A105,Loting!$A$2:$F$125,4,FALSE)</f>
        <v>#N/A</v>
      </c>
      <c r="K105" s="2" t="e">
        <f>VLOOKUP($A105,Loting!$A$2:$F$125,5,FALSE)</f>
        <v>#N/A</v>
      </c>
      <c r="L105" s="11" t="e">
        <f>VLOOKUP($A105,Loting!$A$2:$F$125,6,FALSE)</f>
        <v>#N/A</v>
      </c>
    </row>
    <row r="106" spans="1:12" ht="12.75">
      <c r="A106" s="225" t="s">
        <v>143</v>
      </c>
      <c r="B106" s="114">
        <f>VLOOKUP($A106,Loting!$A$2:$F$125,2,FALSE)</f>
        <v>0</v>
      </c>
      <c r="C106" s="29"/>
      <c r="D106" s="16"/>
      <c r="E106" s="16"/>
      <c r="F106" s="7"/>
      <c r="G106" s="7"/>
      <c r="H106" s="148">
        <f>VLOOKUP($A106,Loting!$A$2:$G$125,7,FALSE)</f>
        <v>0</v>
      </c>
      <c r="I106" s="2" t="e">
        <f>VLOOKUP($A106,Loting!$A$2:$F$125,3,FALSE)</f>
        <v>#N/A</v>
      </c>
      <c r="J106" s="146" t="e">
        <f>VLOOKUP($A106,Loting!$A$2:$F$125,4,FALSE)</f>
        <v>#N/A</v>
      </c>
      <c r="K106" s="2" t="e">
        <f>VLOOKUP($A106,Loting!$A$2:$F$125,5,FALSE)</f>
        <v>#N/A</v>
      </c>
      <c r="L106" s="11" t="e">
        <f>VLOOKUP($A106,Loting!$A$2:$F$125,6,FALSE)</f>
        <v>#N/A</v>
      </c>
    </row>
    <row r="107" spans="1:12" ht="12.75">
      <c r="A107" s="225" t="s">
        <v>144</v>
      </c>
      <c r="B107" s="114">
        <f>VLOOKUP($A107,Loting!$A$2:$F$125,2,FALSE)</f>
        <v>0</v>
      </c>
      <c r="C107" s="29"/>
      <c r="D107" s="16"/>
      <c r="E107" s="16"/>
      <c r="F107" s="7"/>
      <c r="G107" s="7"/>
      <c r="H107" s="148">
        <f>VLOOKUP($A107,Loting!$A$2:$G$125,7,FALSE)</f>
        <v>0</v>
      </c>
      <c r="I107" s="2" t="e">
        <f>VLOOKUP($A107,Loting!$A$2:$F$125,3,FALSE)</f>
        <v>#N/A</v>
      </c>
      <c r="J107" s="146" t="e">
        <f>VLOOKUP($A107,Loting!$A$2:$F$125,4,FALSE)</f>
        <v>#N/A</v>
      </c>
      <c r="K107" s="2" t="e">
        <f>VLOOKUP($A107,Loting!$A$2:$F$125,5,FALSE)</f>
        <v>#N/A</v>
      </c>
      <c r="L107" s="11" t="e">
        <f>VLOOKUP($A107,Loting!$A$2:$F$125,6,FALSE)</f>
        <v>#N/A</v>
      </c>
    </row>
    <row r="108" spans="1:12" ht="12.75">
      <c r="A108" s="225" t="s">
        <v>145</v>
      </c>
      <c r="B108" s="114">
        <f>VLOOKUP($A108,Loting!$A$2:$F$125,2,FALSE)</f>
        <v>0</v>
      </c>
      <c r="C108" s="29"/>
      <c r="D108" s="16"/>
      <c r="E108" s="16"/>
      <c r="F108" s="7"/>
      <c r="G108" s="7"/>
      <c r="H108" s="148">
        <f>VLOOKUP($A108,Loting!$A$2:$G$125,7,FALSE)</f>
        <v>0</v>
      </c>
      <c r="I108" s="2" t="e">
        <f>VLOOKUP($A108,Loting!$A$2:$F$125,3,FALSE)</f>
        <v>#N/A</v>
      </c>
      <c r="J108" s="146" t="e">
        <f>VLOOKUP($A108,Loting!$A$2:$F$125,4,FALSE)</f>
        <v>#N/A</v>
      </c>
      <c r="K108" s="2" t="e">
        <f>VLOOKUP($A108,Loting!$A$2:$F$125,5,FALSE)</f>
        <v>#N/A</v>
      </c>
      <c r="L108" s="11" t="e">
        <f>VLOOKUP($A108,Loting!$A$2:$F$125,6,FALSE)</f>
        <v>#N/A</v>
      </c>
    </row>
    <row r="109" spans="1:12" ht="12.75">
      <c r="A109" s="225" t="s">
        <v>146</v>
      </c>
      <c r="B109" s="114">
        <f>VLOOKUP($A109,Loting!$A$2:$F$125,2,FALSE)</f>
        <v>0</v>
      </c>
      <c r="C109" s="29"/>
      <c r="D109" s="16"/>
      <c r="E109" s="16"/>
      <c r="F109" s="7"/>
      <c r="G109" s="7"/>
      <c r="H109" s="148">
        <f>VLOOKUP($A109,Loting!$A$2:$G$125,7,FALSE)</f>
        <v>0</v>
      </c>
      <c r="I109" s="2" t="e">
        <f>VLOOKUP($A109,Loting!$A$2:$F$125,3,FALSE)</f>
        <v>#N/A</v>
      </c>
      <c r="J109" s="146" t="e">
        <f>VLOOKUP($A109,Loting!$A$2:$F$125,4,FALSE)</f>
        <v>#N/A</v>
      </c>
      <c r="K109" s="2" t="e">
        <f>VLOOKUP($A109,Loting!$A$2:$F$125,5,FALSE)</f>
        <v>#N/A</v>
      </c>
      <c r="L109" s="11" t="e">
        <f>VLOOKUP($A109,Loting!$A$2:$F$125,6,FALSE)</f>
        <v>#N/A</v>
      </c>
    </row>
    <row r="110" spans="1:12" ht="12.75">
      <c r="A110" s="225" t="s">
        <v>147</v>
      </c>
      <c r="B110" s="114">
        <f>VLOOKUP($A110,Loting!$A$2:$F$125,2,FALSE)</f>
        <v>0</v>
      </c>
      <c r="C110" s="29"/>
      <c r="D110" s="16"/>
      <c r="E110" s="16"/>
      <c r="F110" s="7"/>
      <c r="G110" s="7"/>
      <c r="H110" s="148">
        <f>VLOOKUP($A110,Loting!$A$2:$G$125,7,FALSE)</f>
        <v>0</v>
      </c>
      <c r="I110" s="2" t="e">
        <f>VLOOKUP($A110,Loting!$A$2:$F$125,3,FALSE)</f>
        <v>#N/A</v>
      </c>
      <c r="J110" s="146" t="e">
        <f>VLOOKUP($A110,Loting!$A$2:$F$125,4,FALSE)</f>
        <v>#N/A</v>
      </c>
      <c r="K110" s="2" t="e">
        <f>VLOOKUP($A110,Loting!$A$2:$F$125,5,FALSE)</f>
        <v>#N/A</v>
      </c>
      <c r="L110" s="11" t="e">
        <f>VLOOKUP($A110,Loting!$A$2:$F$125,6,FALSE)</f>
        <v>#N/A</v>
      </c>
    </row>
    <row r="111" spans="1:12" ht="12.75">
      <c r="A111" s="225" t="s">
        <v>209</v>
      </c>
      <c r="B111" s="114">
        <f>VLOOKUP($A111,Loting!$A$2:$F$125,2,FALSE)</f>
        <v>0</v>
      </c>
      <c r="C111" s="29"/>
      <c r="D111" s="16"/>
      <c r="E111" s="16"/>
      <c r="F111" s="7"/>
      <c r="G111" s="7"/>
      <c r="H111" s="148">
        <f>VLOOKUP($A111,Loting!$A$2:$G$125,7,FALSE)</f>
        <v>0</v>
      </c>
      <c r="I111" s="2" t="e">
        <f>VLOOKUP($A111,Loting!$A$2:$F$125,3,FALSE)</f>
        <v>#N/A</v>
      </c>
      <c r="J111" s="146" t="e">
        <f>VLOOKUP($A111,Loting!$A$2:$F$125,4,FALSE)</f>
        <v>#N/A</v>
      </c>
      <c r="K111" s="2" t="e">
        <f>VLOOKUP($A111,Loting!$A$2:$F$125,5,FALSE)</f>
        <v>#N/A</v>
      </c>
      <c r="L111" s="11" t="e">
        <f>VLOOKUP($A111,Loting!$A$2:$F$125,6,FALSE)</f>
        <v>#N/A</v>
      </c>
    </row>
    <row r="112" spans="1:12" ht="12.75">
      <c r="A112" s="225" t="s">
        <v>210</v>
      </c>
      <c r="B112" s="114">
        <f>VLOOKUP($A112,Loting!$A$2:$F$125,2,FALSE)</f>
        <v>0</v>
      </c>
      <c r="C112" s="29"/>
      <c r="D112" s="16"/>
      <c r="E112" s="16"/>
      <c r="F112" s="7"/>
      <c r="G112" s="7"/>
      <c r="H112" s="148">
        <f>VLOOKUP($A112,Loting!$A$2:$G$125,7,FALSE)</f>
        <v>0</v>
      </c>
      <c r="I112" s="2" t="e">
        <f>VLOOKUP($A112,Loting!$A$2:$F$125,3,FALSE)</f>
        <v>#N/A</v>
      </c>
      <c r="J112" s="146" t="e">
        <f>VLOOKUP($A112,Loting!$A$2:$F$125,4,FALSE)</f>
        <v>#N/A</v>
      </c>
      <c r="K112" s="2" t="e">
        <f>VLOOKUP($A112,Loting!$A$2:$F$125,5,FALSE)</f>
        <v>#N/A</v>
      </c>
      <c r="L112" s="11" t="e">
        <f>VLOOKUP($A112,Loting!$A$2:$F$125,6,FALSE)</f>
        <v>#N/A</v>
      </c>
    </row>
    <row r="113" spans="1:12" ht="12.75">
      <c r="A113" s="225" t="s">
        <v>211</v>
      </c>
      <c r="B113" s="114">
        <v>90</v>
      </c>
      <c r="C113" s="29"/>
      <c r="D113" s="16"/>
      <c r="E113" s="16"/>
      <c r="F113" s="7"/>
      <c r="G113" s="7"/>
      <c r="H113" s="148">
        <f>VLOOKUP($A113,Loting!$A$2:$G$125,7,FALSE)</f>
        <v>0</v>
      </c>
      <c r="I113" s="2" t="e">
        <f>VLOOKUP($A113,Loting!$A$2:$F$125,3,FALSE)</f>
        <v>#N/A</v>
      </c>
      <c r="J113" s="146" t="e">
        <f>VLOOKUP($A113,Loting!$A$2:$F$125,4,FALSE)</f>
        <v>#N/A</v>
      </c>
      <c r="K113" s="2" t="e">
        <f>VLOOKUP($A113,Loting!$A$2:$F$125,5,FALSE)</f>
        <v>#N/A</v>
      </c>
      <c r="L113" s="11" t="e">
        <f>VLOOKUP($A113,Loting!$A$2:$F$125,6,FALSE)</f>
        <v>#N/A</v>
      </c>
    </row>
    <row r="114" spans="1:12" ht="12.75">
      <c r="A114" s="6"/>
      <c r="B114" s="112"/>
      <c r="C114" s="29">
        <f>SUM(C2:C88)</f>
        <v>716</v>
      </c>
      <c r="D114" s="16">
        <f>SUM(D2:D88)</f>
        <v>131.74900000000005</v>
      </c>
      <c r="E114" s="16"/>
      <c r="F114" s="7"/>
      <c r="G114" s="7"/>
      <c r="H114" s="148"/>
      <c r="I114" s="2"/>
      <c r="J114" s="146"/>
      <c r="K114" s="2"/>
      <c r="L114" s="11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&amp;C12° Robby Fish  Zeehengelfestival- inrichting RZC - zaterdag 21/05/2022- Blankenberge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4"/>
  <sheetViews>
    <sheetView view="pageLayout" workbookViewId="0" topLeftCell="A1">
      <selection activeCell="A2" sqref="A2:G14"/>
    </sheetView>
  </sheetViews>
  <sheetFormatPr defaultColWidth="9.140625" defaultRowHeight="12.75"/>
  <cols>
    <col min="1" max="1" width="5.8515625" style="3" customWidth="1"/>
    <col min="2" max="2" width="7.421875" style="35" bestFit="1" customWidth="1"/>
    <col min="3" max="4" width="22.28125" style="0" customWidth="1"/>
    <col min="5" max="5" width="12.57421875" style="0" bestFit="1" customWidth="1"/>
    <col min="6" max="7" width="13.140625" style="18" customWidth="1"/>
  </cols>
  <sheetData>
    <row r="1" spans="1:7" ht="57.75" customHeight="1" thickBot="1">
      <c r="A1" s="37" t="s">
        <v>7</v>
      </c>
      <c r="B1" s="38" t="s">
        <v>8</v>
      </c>
      <c r="C1" s="44" t="s">
        <v>6</v>
      </c>
      <c r="D1" s="44" t="s">
        <v>7</v>
      </c>
      <c r="E1" s="44" t="s">
        <v>174</v>
      </c>
      <c r="F1" s="36" t="s">
        <v>185</v>
      </c>
      <c r="G1" s="36" t="s">
        <v>186</v>
      </c>
    </row>
    <row r="2" spans="1:7" ht="12.75">
      <c r="A2" s="43"/>
      <c r="B2" s="5" t="s">
        <v>32</v>
      </c>
      <c r="C2" s="4" t="str">
        <f>VLOOKUP($B2,Boten!$A$2:$B$26,2)</f>
        <v>Eenhoorn</v>
      </c>
      <c r="D2" s="4" t="s">
        <v>234</v>
      </c>
      <c r="E2" s="5">
        <v>4</v>
      </c>
      <c r="F2" s="32">
        <f>SUMIF(Ingave!$H$2:$H$114,$C2,Ingave!$D$2:$D$126)</f>
        <v>14.27</v>
      </c>
      <c r="G2" s="32">
        <f aca="true" t="shared" si="0" ref="G2:G23">F2/E2</f>
        <v>3.5675</v>
      </c>
    </row>
    <row r="3" spans="1:7" ht="12.75">
      <c r="A3" s="43"/>
      <c r="B3" s="5" t="s">
        <v>27</v>
      </c>
      <c r="C3" s="4" t="str">
        <f>VLOOKUP($B3,Boten!$A$2:$B$26,2)</f>
        <v>Ronnick</v>
      </c>
      <c r="D3" s="4" t="s">
        <v>234</v>
      </c>
      <c r="E3" s="5">
        <v>5</v>
      </c>
      <c r="F3" s="32">
        <f>SUMIF(Ingave!$H$2:$H$114,$C3,Ingave!$D$2:$D$126)</f>
        <v>17.619999999999997</v>
      </c>
      <c r="G3" s="32">
        <f t="shared" si="0"/>
        <v>3.5239999999999996</v>
      </c>
    </row>
    <row r="4" spans="1:7" ht="12.75">
      <c r="A4" s="43"/>
      <c r="B4" s="5" t="s">
        <v>33</v>
      </c>
      <c r="C4" s="4" t="str">
        <f>VLOOKUP($B4,Boten!$A$2:$B$26,2)</f>
        <v>Aegir</v>
      </c>
      <c r="D4" s="4" t="s">
        <v>234</v>
      </c>
      <c r="E4" s="5">
        <v>5</v>
      </c>
      <c r="F4" s="32">
        <f>SUMIF(Ingave!$H$2:$H$114,$C4,Ingave!$D$2:$D$126)</f>
        <v>17.233</v>
      </c>
      <c r="G4" s="32">
        <f t="shared" si="0"/>
        <v>3.4466</v>
      </c>
    </row>
    <row r="5" spans="1:7" ht="12.75">
      <c r="A5" s="43"/>
      <c r="B5" s="5" t="s">
        <v>15</v>
      </c>
      <c r="C5" s="4" t="str">
        <f>VLOOKUP($B5,Boten!$A$2:$B$26,2)</f>
        <v>Zeeduivel</v>
      </c>
      <c r="D5" s="4" t="s">
        <v>234</v>
      </c>
      <c r="E5" s="5">
        <v>4</v>
      </c>
      <c r="F5" s="32">
        <f>SUMIF(Ingave!$H$2:$H$114,$C5,Ingave!$D$2:$D$126)</f>
        <v>9.46</v>
      </c>
      <c r="G5" s="32">
        <f t="shared" si="0"/>
        <v>2.365</v>
      </c>
    </row>
    <row r="6" spans="1:7" ht="12.75">
      <c r="A6" s="43"/>
      <c r="B6" s="5" t="s">
        <v>28</v>
      </c>
      <c r="C6" s="4" t="str">
        <f>VLOOKUP($B6,Boten!$A$2:$B$26,2)</f>
        <v>Bon Vivant</v>
      </c>
      <c r="D6" s="4" t="s">
        <v>234</v>
      </c>
      <c r="E6" s="5">
        <v>5</v>
      </c>
      <c r="F6" s="32">
        <f>SUMIF(Ingave!$H$2:$H$114,$C6,Ingave!$D$2:$D$126)</f>
        <v>11.72</v>
      </c>
      <c r="G6" s="32">
        <f t="shared" si="0"/>
        <v>2.3440000000000003</v>
      </c>
    </row>
    <row r="7" spans="1:7" ht="12.75">
      <c r="A7" s="43"/>
      <c r="B7" s="5" t="s">
        <v>34</v>
      </c>
      <c r="C7" s="4" t="str">
        <f>VLOOKUP($B7,Boten!$A$2:$B$26,2)</f>
        <v>Windsor</v>
      </c>
      <c r="D7" s="4" t="s">
        <v>302</v>
      </c>
      <c r="E7" s="5">
        <v>5</v>
      </c>
      <c r="F7" s="32">
        <f>SUMIF(Ingave!$H$2:$H$114,$C7,Ingave!$D$2:$D$126)</f>
        <v>11.52</v>
      </c>
      <c r="G7" s="32">
        <f t="shared" si="0"/>
        <v>2.304</v>
      </c>
    </row>
    <row r="8" spans="1:7" ht="12.75">
      <c r="A8" s="43"/>
      <c r="B8" s="5" t="s">
        <v>36</v>
      </c>
      <c r="C8" s="4" t="str">
        <f>VLOOKUP($B8,Boten!$A$2:$B$26,2)</f>
        <v>Young Warrior</v>
      </c>
      <c r="D8" s="4" t="s">
        <v>234</v>
      </c>
      <c r="E8" s="5">
        <v>5</v>
      </c>
      <c r="F8" s="32">
        <f>SUMIF(Ingave!$H$2:$H$114,$C8,Ingave!$D$2:$D$126)</f>
        <v>11.026</v>
      </c>
      <c r="G8" s="32">
        <f t="shared" si="0"/>
        <v>2.2052</v>
      </c>
    </row>
    <row r="9" spans="1:8" ht="12.75">
      <c r="A9" s="43"/>
      <c r="B9" s="5" t="s">
        <v>31</v>
      </c>
      <c r="C9" s="4" t="str">
        <f>VLOOKUP($B9,Boten!$A$2:$B$26,2)</f>
        <v>Asterix</v>
      </c>
      <c r="D9" s="4" t="s">
        <v>234</v>
      </c>
      <c r="E9" s="5">
        <v>4</v>
      </c>
      <c r="F9" s="32">
        <f>SUMIF(Ingave!$H$2:$H$114,$C9,Ingave!$D$2:$D$126)</f>
        <v>7.380000000000001</v>
      </c>
      <c r="G9" s="32">
        <f t="shared" si="0"/>
        <v>1.8450000000000002</v>
      </c>
      <c r="H9">
        <v>0</v>
      </c>
    </row>
    <row r="10" spans="1:7" ht="12.75">
      <c r="A10" s="43"/>
      <c r="B10" s="5" t="s">
        <v>37</v>
      </c>
      <c r="C10" s="4" t="str">
        <f>VLOOKUP($B10,Boten!$A$2:$B$26,2)</f>
        <v>Niko</v>
      </c>
      <c r="D10" s="4" t="s">
        <v>234</v>
      </c>
      <c r="E10" s="5">
        <v>5</v>
      </c>
      <c r="F10" s="32">
        <f>SUMIF(Ingave!$H$2:$H$114,$C10,Ingave!$D$2:$D$126)</f>
        <v>8.56</v>
      </c>
      <c r="G10" s="32">
        <f t="shared" si="0"/>
        <v>1.7120000000000002</v>
      </c>
    </row>
    <row r="11" spans="1:7" ht="12.75">
      <c r="A11" s="43"/>
      <c r="B11" s="5" t="s">
        <v>30</v>
      </c>
      <c r="C11" s="4" t="str">
        <f>VLOOKUP($B11,Boten!$A$2:$B$26,2)</f>
        <v>Lysa</v>
      </c>
      <c r="D11" s="4" t="s">
        <v>234</v>
      </c>
      <c r="E11" s="5">
        <v>4</v>
      </c>
      <c r="F11" s="32">
        <f>SUMIF(Ingave!$H$2:$H$114,$C11,Ingave!$D$2:$D$126)</f>
        <v>6.66</v>
      </c>
      <c r="G11" s="32">
        <f t="shared" si="0"/>
        <v>1.665</v>
      </c>
    </row>
    <row r="12" spans="1:7" ht="12.75">
      <c r="A12" s="43"/>
      <c r="B12" s="5" t="s">
        <v>29</v>
      </c>
      <c r="C12" s="4" t="str">
        <f>VLOOKUP($B12,Boten!$A$2:$B$26,2)</f>
        <v>Queen</v>
      </c>
      <c r="D12" s="4" t="s">
        <v>234</v>
      </c>
      <c r="E12" s="5">
        <v>5</v>
      </c>
      <c r="F12" s="32">
        <f>SUMIF(Ingave!$H$2:$H$114,$C12,Ingave!$D$2:$D$126)</f>
        <v>6.2</v>
      </c>
      <c r="G12" s="32">
        <f t="shared" si="0"/>
        <v>1.24</v>
      </c>
    </row>
    <row r="13" spans="1:7" ht="12.75">
      <c r="A13" s="43"/>
      <c r="B13" s="5" t="s">
        <v>35</v>
      </c>
      <c r="C13" s="4" t="str">
        <f>VLOOKUP($B13,Boten!$A$2:$B$26,2)</f>
        <v>Blue One</v>
      </c>
      <c r="D13" s="4" t="s">
        <v>234</v>
      </c>
      <c r="E13" s="5">
        <v>5</v>
      </c>
      <c r="F13" s="32">
        <f>SUMIF(Ingave!$H$2:$H$114,$C13,Ingave!$D$2:$D$126)</f>
        <v>5.34</v>
      </c>
      <c r="G13" s="32">
        <f t="shared" si="0"/>
        <v>1.068</v>
      </c>
    </row>
    <row r="14" spans="1:7" ht="12.75">
      <c r="A14" s="43"/>
      <c r="B14" s="5" t="s">
        <v>16</v>
      </c>
      <c r="C14" s="4" t="str">
        <f>VLOOKUP($B14,Boten!$A$2:$B$26,2)</f>
        <v>Grappa</v>
      </c>
      <c r="D14" s="4" t="s">
        <v>234</v>
      </c>
      <c r="E14" s="5">
        <v>5</v>
      </c>
      <c r="F14" s="32">
        <f>SUMIF(Ingave!$H$2:$H$114,$C14,Ingave!$D$2:$D$126)</f>
        <v>4.76</v>
      </c>
      <c r="G14" s="32">
        <f t="shared" si="0"/>
        <v>0.952</v>
      </c>
    </row>
    <row r="15" spans="1:7" ht="12.75">
      <c r="A15" s="43"/>
      <c r="B15" s="5" t="s">
        <v>38</v>
      </c>
      <c r="C15" s="4" t="str">
        <f>VLOOKUP($B15,Boten!$A$2:$B$26,2)</f>
        <v>Reserve</v>
      </c>
      <c r="D15" s="4" t="s">
        <v>234</v>
      </c>
      <c r="E15" s="5"/>
      <c r="F15" s="32">
        <f>SUMIF(Ingave!$H$2:$H$114,$C15,Ingave!$D$2:$D$126)</f>
        <v>0</v>
      </c>
      <c r="G15" s="32" t="e">
        <f t="shared" si="0"/>
        <v>#DIV/0!</v>
      </c>
    </row>
    <row r="16" spans="1:7" ht="12.75">
      <c r="A16" s="43"/>
      <c r="B16" s="5" t="s">
        <v>39</v>
      </c>
      <c r="C16" s="4">
        <f>VLOOKUP($B16,Boten!$A$2:$B$26,2)</f>
        <v>0</v>
      </c>
      <c r="D16" s="4" t="s">
        <v>234</v>
      </c>
      <c r="E16" s="5"/>
      <c r="F16" s="32">
        <f>SUMIF(Ingave!$H$2:$H$114,$C16,Ingave!$D$2:$D$126)</f>
        <v>0</v>
      </c>
      <c r="G16" s="32" t="e">
        <f t="shared" si="0"/>
        <v>#DIV/0!</v>
      </c>
    </row>
    <row r="17" spans="1:7" ht="12.75">
      <c r="A17" s="43"/>
      <c r="B17" s="5" t="s">
        <v>40</v>
      </c>
      <c r="C17" s="4">
        <f>VLOOKUP($B17,Boten!$A$2:$B$26,2)</f>
        <v>0</v>
      </c>
      <c r="D17" s="4" t="s">
        <v>234</v>
      </c>
      <c r="E17" s="5"/>
      <c r="F17" s="32">
        <f>SUMIF(Ingave!$H$2:$H$114,$C17,Ingave!$D$2:$D$126)</f>
        <v>0</v>
      </c>
      <c r="G17" s="32" t="e">
        <f t="shared" si="0"/>
        <v>#DIV/0!</v>
      </c>
    </row>
    <row r="18" spans="1:7" ht="12.75">
      <c r="A18" s="43"/>
      <c r="B18" s="5" t="s">
        <v>41</v>
      </c>
      <c r="C18" s="4">
        <f>VLOOKUP($B18,Boten!$A$2:$B$26,2)</f>
        <v>0</v>
      </c>
      <c r="D18" s="4" t="s">
        <v>234</v>
      </c>
      <c r="E18" s="5"/>
      <c r="F18" s="32">
        <f>SUMIF(Ingave!$H$2:$H$114,$C18,Ingave!$D$2:$D$126)</f>
        <v>0</v>
      </c>
      <c r="G18" s="32" t="e">
        <f t="shared" si="0"/>
        <v>#DIV/0!</v>
      </c>
    </row>
    <row r="19" spans="1:7" ht="12.75">
      <c r="A19" s="43"/>
      <c r="B19" s="5" t="s">
        <v>42</v>
      </c>
      <c r="C19" s="4">
        <f>VLOOKUP($B19,Boten!$A$2:$B$26,2)</f>
        <v>0</v>
      </c>
      <c r="D19" s="4" t="s">
        <v>234</v>
      </c>
      <c r="E19" s="5"/>
      <c r="F19" s="32">
        <f>SUMIF(Ingave!$H$2:$H$114,$C19,Ingave!$D$2:$D$126)</f>
        <v>0</v>
      </c>
      <c r="G19" s="32" t="e">
        <f t="shared" si="0"/>
        <v>#DIV/0!</v>
      </c>
    </row>
    <row r="20" spans="1:7" ht="12.75">
      <c r="A20" s="43"/>
      <c r="B20" s="5" t="s">
        <v>43</v>
      </c>
      <c r="C20" s="4">
        <f>VLOOKUP($B20,Boten!$A$2:$B$26,2)</f>
        <v>0</v>
      </c>
      <c r="D20" s="4" t="s">
        <v>234</v>
      </c>
      <c r="E20" s="5"/>
      <c r="F20" s="32">
        <f>SUMIF(Ingave!$H$2:$H$114,$C20,Ingave!$D$2:$D$126)</f>
        <v>0</v>
      </c>
      <c r="G20" s="32" t="e">
        <f t="shared" si="0"/>
        <v>#DIV/0!</v>
      </c>
    </row>
    <row r="21" spans="1:7" ht="12.75">
      <c r="A21" s="43"/>
      <c r="B21" s="5" t="s">
        <v>44</v>
      </c>
      <c r="C21" s="4">
        <f>VLOOKUP($B21,Boten!$A$2:$B$26,2)</f>
        <v>0</v>
      </c>
      <c r="D21" s="4" t="s">
        <v>234</v>
      </c>
      <c r="E21" s="5"/>
      <c r="F21" s="32">
        <f>SUMIF(Ingave!$H$2:$H$114,$C21,Ingave!$D$2:$D$126)</f>
        <v>0</v>
      </c>
      <c r="G21" s="32" t="e">
        <f t="shared" si="0"/>
        <v>#DIV/0!</v>
      </c>
    </row>
    <row r="22" spans="1:7" ht="12.75">
      <c r="A22" s="43"/>
      <c r="B22" s="5" t="s">
        <v>45</v>
      </c>
      <c r="C22" s="4">
        <f>VLOOKUP($B22,Boten!$A$2:$B$26,2)</f>
        <v>0</v>
      </c>
      <c r="D22" s="4" t="s">
        <v>234</v>
      </c>
      <c r="E22" s="5"/>
      <c r="F22" s="32">
        <f>SUMIF(Ingave!$H$2:$H$114,$C22,Ingave!$D$2:$D$126)</f>
        <v>0</v>
      </c>
      <c r="G22" s="32" t="e">
        <f t="shared" si="0"/>
        <v>#DIV/0!</v>
      </c>
    </row>
    <row r="23" spans="1:7" ht="12.75">
      <c r="A23" s="43"/>
      <c r="B23" s="5" t="s">
        <v>46</v>
      </c>
      <c r="C23" s="4">
        <f>VLOOKUP($B23,Boten!$A$2:$B$26,2)</f>
        <v>0</v>
      </c>
      <c r="D23" s="4" t="s">
        <v>234</v>
      </c>
      <c r="E23" s="5"/>
      <c r="F23" s="32">
        <f>SUMIF(Ingave!$H$2:$H$114,$C23,Ingave!$D$2:$D$126)</f>
        <v>0</v>
      </c>
      <c r="G23" s="32" t="e">
        <f t="shared" si="0"/>
        <v>#DIV/0!</v>
      </c>
    </row>
    <row r="24" spans="5:8" ht="12.75">
      <c r="E24" s="15" t="s">
        <v>14</v>
      </c>
      <c r="F24" s="45">
        <f>SUM(F2:F23)</f>
        <v>131.749</v>
      </c>
      <c r="G24" s="45"/>
      <c r="H24" s="15"/>
    </row>
    <row r="25" spans="5:8" ht="12.75">
      <c r="E25" s="15"/>
      <c r="F25" s="45"/>
      <c r="G25" s="45"/>
      <c r="H25" s="15"/>
    </row>
    <row r="26" spans="5:8" ht="12.75">
      <c r="E26" s="15"/>
      <c r="F26" s="45"/>
      <c r="G26" s="45"/>
      <c r="H26" s="15"/>
    </row>
    <row r="27" spans="5:8" ht="12.75">
      <c r="E27" s="15"/>
      <c r="F27" s="45"/>
      <c r="G27" s="45"/>
      <c r="H27" s="15"/>
    </row>
    <row r="28" spans="5:8" ht="12.75">
      <c r="E28" s="15"/>
      <c r="F28" s="45"/>
      <c r="G28" s="45"/>
      <c r="H28" s="15"/>
    </row>
    <row r="29" spans="5:8" ht="12.75">
      <c r="E29" s="15"/>
      <c r="F29" s="45"/>
      <c r="G29" s="45"/>
      <c r="H29" s="15"/>
    </row>
    <row r="30" spans="5:8" ht="12.75">
      <c r="E30" s="15"/>
      <c r="F30" s="45"/>
      <c r="G30" s="45"/>
      <c r="H30" s="15"/>
    </row>
    <row r="31" spans="5:8" ht="12.75">
      <c r="E31" s="15"/>
      <c r="F31" s="45"/>
      <c r="G31" s="45"/>
      <c r="H31" s="15"/>
    </row>
    <row r="32" spans="5:8" ht="12.75">
      <c r="E32" s="15"/>
      <c r="F32" s="45"/>
      <c r="G32" s="45"/>
      <c r="H32" s="15"/>
    </row>
    <row r="33" spans="5:8" ht="12.75">
      <c r="E33" s="15"/>
      <c r="F33" s="45"/>
      <c r="G33" s="45"/>
      <c r="H33" s="15"/>
    </row>
    <row r="34" spans="5:8" ht="12.75">
      <c r="E34" s="15"/>
      <c r="F34" s="45"/>
      <c r="G34" s="45"/>
      <c r="H34" s="15"/>
    </row>
    <row r="35" spans="5:8" ht="12.75">
      <c r="E35" s="15"/>
      <c r="F35" s="45"/>
      <c r="G35" s="45"/>
      <c r="H35" s="15"/>
    </row>
    <row r="36" spans="5:8" ht="12.75">
      <c r="E36" s="15"/>
      <c r="F36" s="45"/>
      <c r="G36" s="45"/>
      <c r="H36" s="15"/>
    </row>
    <row r="37" spans="5:8" ht="12.75">
      <c r="E37" s="15"/>
      <c r="F37" s="45"/>
      <c r="G37" s="45"/>
      <c r="H37" s="15"/>
    </row>
    <row r="38" spans="5:8" ht="12.75">
      <c r="E38" s="15"/>
      <c r="F38" s="45"/>
      <c r="G38" s="45"/>
      <c r="H38" s="15"/>
    </row>
    <row r="39" spans="5:8" ht="12.75">
      <c r="E39" s="15"/>
      <c r="F39" s="45"/>
      <c r="G39" s="45"/>
      <c r="H39" s="15"/>
    </row>
    <row r="40" spans="5:8" ht="12.75">
      <c r="E40" s="15"/>
      <c r="F40" s="45"/>
      <c r="G40" s="45"/>
      <c r="H40" s="15"/>
    </row>
    <row r="41" spans="5:8" ht="12.75">
      <c r="E41" s="15"/>
      <c r="F41" s="45"/>
      <c r="G41" s="45"/>
      <c r="H41" s="15"/>
    </row>
    <row r="42" spans="5:8" ht="12.75">
      <c r="E42" s="15"/>
      <c r="F42" s="45"/>
      <c r="G42" s="45"/>
      <c r="H42" s="15"/>
    </row>
    <row r="43" spans="5:8" ht="12.75">
      <c r="E43" s="15"/>
      <c r="F43" s="45"/>
      <c r="G43" s="45"/>
      <c r="H43" s="15"/>
    </row>
    <row r="44" spans="5:8" ht="12.75">
      <c r="E44" s="15"/>
      <c r="F44" s="45"/>
      <c r="G44" s="45"/>
      <c r="H44" s="15"/>
    </row>
    <row r="45" spans="5:8" ht="12.75">
      <c r="E45" s="15"/>
      <c r="F45" s="45"/>
      <c r="G45" s="45"/>
      <c r="H45" s="15"/>
    </row>
    <row r="46" spans="5:8" ht="12.75">
      <c r="E46" s="15"/>
      <c r="F46" s="45"/>
      <c r="G46" s="45"/>
      <c r="H46" s="15"/>
    </row>
    <row r="47" spans="5:8" ht="12.75">
      <c r="E47" s="15"/>
      <c r="F47" s="45"/>
      <c r="G47" s="45"/>
      <c r="H47" s="15"/>
    </row>
    <row r="48" spans="5:8" ht="12.75">
      <c r="E48" s="15"/>
      <c r="F48" s="45"/>
      <c r="G48" s="45"/>
      <c r="H48" s="15"/>
    </row>
    <row r="49" spans="5:8" ht="12.75">
      <c r="E49" s="15"/>
      <c r="F49" s="45"/>
      <c r="G49" s="45"/>
      <c r="H49" s="15"/>
    </row>
    <row r="50" spans="5:8" ht="12.75">
      <c r="E50" s="15"/>
      <c r="F50" s="45"/>
      <c r="G50" s="45"/>
      <c r="H50" s="15"/>
    </row>
    <row r="51" spans="5:8" ht="12.75">
      <c r="E51" s="15"/>
      <c r="F51" s="45"/>
      <c r="G51" s="45"/>
      <c r="H51" s="15"/>
    </row>
    <row r="52" spans="5:8" ht="12.75">
      <c r="E52" s="15"/>
      <c r="F52" s="45"/>
      <c r="G52" s="45"/>
      <c r="H52" s="15"/>
    </row>
    <row r="53" spans="5:8" ht="12.75">
      <c r="E53" s="15"/>
      <c r="F53" s="45"/>
      <c r="G53" s="45"/>
      <c r="H53" s="15"/>
    </row>
    <row r="54" spans="5:8" ht="12.75">
      <c r="E54" s="15"/>
      <c r="F54" s="45"/>
      <c r="G54" s="45"/>
      <c r="H54" s="15"/>
    </row>
    <row r="55" spans="5:8" ht="12.75">
      <c r="E55" s="15"/>
      <c r="F55" s="45"/>
      <c r="G55" s="45"/>
      <c r="H55" s="15"/>
    </row>
    <row r="56" spans="5:8" ht="12.75">
      <c r="E56" s="15"/>
      <c r="F56" s="45"/>
      <c r="G56" s="45"/>
      <c r="H56" s="15"/>
    </row>
    <row r="57" spans="5:8" ht="12.75">
      <c r="E57" s="15"/>
      <c r="F57" s="45"/>
      <c r="G57" s="45"/>
      <c r="H57" s="15"/>
    </row>
    <row r="58" spans="5:8" ht="12.75">
      <c r="E58" s="15"/>
      <c r="F58" s="45"/>
      <c r="G58" s="45"/>
      <c r="H58" s="15"/>
    </row>
    <row r="59" spans="5:8" ht="12.75">
      <c r="E59" s="15"/>
      <c r="F59" s="45"/>
      <c r="G59" s="45"/>
      <c r="H59" s="15"/>
    </row>
    <row r="60" spans="5:8" ht="12.75">
      <c r="E60" s="15"/>
      <c r="F60" s="45"/>
      <c r="G60" s="45"/>
      <c r="H60" s="15"/>
    </row>
    <row r="61" spans="5:8" ht="12.75">
      <c r="E61" s="15"/>
      <c r="F61" s="45"/>
      <c r="G61" s="45"/>
      <c r="H61" s="15"/>
    </row>
    <row r="62" spans="5:8" ht="12.75">
      <c r="E62" s="15"/>
      <c r="F62" s="45"/>
      <c r="G62" s="45"/>
      <c r="H62" s="15"/>
    </row>
    <row r="63" spans="5:8" ht="12.75">
      <c r="E63" s="15"/>
      <c r="F63" s="45"/>
      <c r="G63" s="45"/>
      <c r="H63" s="15"/>
    </row>
    <row r="64" spans="5:8" ht="12.75">
      <c r="E64" s="15"/>
      <c r="F64" s="45"/>
      <c r="G64" s="45"/>
      <c r="H64" s="15"/>
    </row>
    <row r="65" spans="5:8" ht="12.75">
      <c r="E65" s="15"/>
      <c r="F65" s="45"/>
      <c r="G65" s="45"/>
      <c r="H65" s="15"/>
    </row>
    <row r="66" spans="5:8" ht="12.75">
      <c r="E66" s="15"/>
      <c r="F66" s="45"/>
      <c r="G66" s="45"/>
      <c r="H66" s="15"/>
    </row>
    <row r="67" spans="5:8" ht="12.75">
      <c r="E67" s="15"/>
      <c r="F67" s="45"/>
      <c r="G67" s="45"/>
      <c r="H67" s="15"/>
    </row>
    <row r="68" spans="5:8" ht="12.75">
      <c r="E68" s="15"/>
      <c r="F68" s="45"/>
      <c r="G68" s="45"/>
      <c r="H68" s="15"/>
    </row>
    <row r="69" spans="5:8" ht="12.75">
      <c r="E69" s="15"/>
      <c r="F69" s="45"/>
      <c r="G69" s="45"/>
      <c r="H69" s="15"/>
    </row>
    <row r="70" spans="5:8" ht="12.75">
      <c r="E70" s="15"/>
      <c r="F70" s="45"/>
      <c r="G70" s="45"/>
      <c r="H70" s="15"/>
    </row>
    <row r="71" spans="5:8" ht="12.75">
      <c r="E71" s="15"/>
      <c r="F71" s="45"/>
      <c r="G71" s="45"/>
      <c r="H71" s="15"/>
    </row>
    <row r="72" spans="5:8" ht="12.75">
      <c r="E72" s="15"/>
      <c r="F72" s="45"/>
      <c r="G72" s="45"/>
      <c r="H72" s="15"/>
    </row>
    <row r="73" spans="5:8" ht="12.75">
      <c r="E73" s="15"/>
      <c r="F73" s="45"/>
      <c r="G73" s="45"/>
      <c r="H73" s="15"/>
    </row>
    <row r="74" spans="5:8" ht="12.75">
      <c r="E74" s="15"/>
      <c r="F74" s="45"/>
      <c r="G74" s="45"/>
      <c r="H74" s="15"/>
    </row>
    <row r="75" spans="5:8" ht="12.75">
      <c r="E75" s="15"/>
      <c r="F75" s="45"/>
      <c r="G75" s="45"/>
      <c r="H75" s="15"/>
    </row>
    <row r="76" spans="5:8" ht="12.75">
      <c r="E76" s="15"/>
      <c r="F76" s="45"/>
      <c r="G76" s="45"/>
      <c r="H76" s="15"/>
    </row>
    <row r="77" spans="5:8" ht="12.75">
      <c r="E77" s="15"/>
      <c r="F77" s="45"/>
      <c r="G77" s="45"/>
      <c r="H77" s="15"/>
    </row>
    <row r="78" spans="5:8" ht="12.75">
      <c r="E78" s="15"/>
      <c r="F78" s="45"/>
      <c r="G78" s="45"/>
      <c r="H78" s="15"/>
    </row>
    <row r="79" spans="5:8" ht="12.75">
      <c r="E79" s="15"/>
      <c r="F79" s="45"/>
      <c r="G79" s="45"/>
      <c r="H79" s="15"/>
    </row>
    <row r="80" spans="5:8" ht="12.75">
      <c r="E80" s="15"/>
      <c r="F80" s="45"/>
      <c r="G80" s="45"/>
      <c r="H80" s="15"/>
    </row>
    <row r="81" spans="5:8" ht="12.75">
      <c r="E81" s="15"/>
      <c r="F81" s="45"/>
      <c r="G81" s="45"/>
      <c r="H81" s="15"/>
    </row>
    <row r="82" spans="5:8" ht="12.75">
      <c r="E82" s="15"/>
      <c r="F82" s="45"/>
      <c r="G82" s="45"/>
      <c r="H82" s="15"/>
    </row>
    <row r="83" spans="5:8" ht="12.75">
      <c r="E83" s="15"/>
      <c r="F83" s="45"/>
      <c r="G83" s="45"/>
      <c r="H83" s="15"/>
    </row>
    <row r="84" spans="5:8" ht="12.75">
      <c r="E84" s="15"/>
      <c r="F84" s="45"/>
      <c r="G84" s="45"/>
      <c r="H84" s="15"/>
    </row>
    <row r="85" spans="5:8" ht="12.75">
      <c r="E85" s="15"/>
      <c r="F85" s="45"/>
      <c r="G85" s="45"/>
      <c r="H85" s="15"/>
    </row>
    <row r="86" spans="5:8" ht="12.75">
      <c r="E86" s="15"/>
      <c r="F86" s="45"/>
      <c r="G86" s="45"/>
      <c r="H86" s="15"/>
    </row>
    <row r="87" spans="5:8" ht="12.75">
      <c r="E87" s="15"/>
      <c r="F87" s="45"/>
      <c r="G87" s="45"/>
      <c r="H87" s="15"/>
    </row>
    <row r="88" spans="5:8" ht="12.75">
      <c r="E88" s="15"/>
      <c r="F88" s="45"/>
      <c r="G88" s="45"/>
      <c r="H88" s="15"/>
    </row>
    <row r="89" spans="5:8" ht="12.75">
      <c r="E89" s="15"/>
      <c r="F89" s="45"/>
      <c r="G89" s="45"/>
      <c r="H89" s="15"/>
    </row>
    <row r="90" spans="5:8" ht="12.75">
      <c r="E90" s="15"/>
      <c r="F90" s="45"/>
      <c r="G90" s="45"/>
      <c r="H90" s="15"/>
    </row>
    <row r="91" spans="5:8" ht="12.75">
      <c r="E91" s="15"/>
      <c r="F91" s="45"/>
      <c r="G91" s="45"/>
      <c r="H91" s="15"/>
    </row>
    <row r="92" spans="5:8" ht="12.75">
      <c r="E92" s="15"/>
      <c r="F92" s="45"/>
      <c r="G92" s="45"/>
      <c r="H92" s="15"/>
    </row>
    <row r="93" spans="5:8" ht="12.75">
      <c r="E93" s="15"/>
      <c r="F93" s="45"/>
      <c r="G93" s="45"/>
      <c r="H93" s="15"/>
    </row>
    <row r="94" spans="5:8" ht="12.75">
      <c r="E94" s="15"/>
      <c r="F94" s="45"/>
      <c r="G94" s="45"/>
      <c r="H94" s="15"/>
    </row>
    <row r="95" spans="5:8" ht="12.75">
      <c r="E95" s="15"/>
      <c r="F95" s="45"/>
      <c r="G95" s="45"/>
      <c r="H95" s="15"/>
    </row>
    <row r="96" spans="5:8" ht="12.75">
      <c r="E96" s="15"/>
      <c r="F96" s="45"/>
      <c r="G96" s="45"/>
      <c r="H96" s="15"/>
    </row>
    <row r="97" spans="5:8" ht="12.75">
      <c r="E97" s="15"/>
      <c r="F97" s="45"/>
      <c r="G97" s="45"/>
      <c r="H97" s="15"/>
    </row>
    <row r="98" spans="5:8" ht="12.75">
      <c r="E98" s="15"/>
      <c r="F98" s="45"/>
      <c r="G98" s="45"/>
      <c r="H98" s="15"/>
    </row>
    <row r="99" spans="5:8" ht="12.75">
      <c r="E99" s="15"/>
      <c r="F99" s="45"/>
      <c r="G99" s="45"/>
      <c r="H99" s="15"/>
    </row>
    <row r="100" spans="5:8" ht="12.75">
      <c r="E100" s="15"/>
      <c r="F100" s="45"/>
      <c r="G100" s="45"/>
      <c r="H100" s="15"/>
    </row>
    <row r="101" spans="5:8" ht="12.75">
      <c r="E101" s="15"/>
      <c r="F101" s="45"/>
      <c r="G101" s="45"/>
      <c r="H101" s="15"/>
    </row>
    <row r="102" spans="5:8" ht="12.75">
      <c r="E102" s="15"/>
      <c r="F102" s="45"/>
      <c r="G102" s="45"/>
      <c r="H102" s="15"/>
    </row>
    <row r="103" spans="5:8" ht="12.75">
      <c r="E103" s="15"/>
      <c r="F103" s="45"/>
      <c r="G103" s="45"/>
      <c r="H103" s="15"/>
    </row>
    <row r="104" spans="5:8" ht="12.75">
      <c r="E104" s="15"/>
      <c r="F104" s="45"/>
      <c r="G104" s="45"/>
      <c r="H104" s="15"/>
    </row>
    <row r="105" spans="5:8" ht="12.75">
      <c r="E105" s="15"/>
      <c r="F105" s="45"/>
      <c r="G105" s="45"/>
      <c r="H105" s="15"/>
    </row>
    <row r="106" spans="5:8" ht="12.75">
      <c r="E106" s="15"/>
      <c r="F106" s="45"/>
      <c r="G106" s="45"/>
      <c r="H106" s="15"/>
    </row>
    <row r="107" spans="5:8" ht="12.75">
      <c r="E107" s="15"/>
      <c r="F107" s="45"/>
      <c r="G107" s="45"/>
      <c r="H107" s="15"/>
    </row>
    <row r="108" spans="5:8" ht="12.75">
      <c r="E108" s="15"/>
      <c r="F108" s="45"/>
      <c r="G108" s="45"/>
      <c r="H108" s="15"/>
    </row>
    <row r="109" spans="5:8" ht="12.75">
      <c r="E109" s="15"/>
      <c r="F109" s="45"/>
      <c r="G109" s="45"/>
      <c r="H109" s="15"/>
    </row>
    <row r="110" spans="5:8" ht="12.75">
      <c r="E110" s="15"/>
      <c r="F110" s="45"/>
      <c r="G110" s="45"/>
      <c r="H110" s="15"/>
    </row>
    <row r="111" spans="5:8" ht="12.75">
      <c r="E111" s="15"/>
      <c r="F111" s="45"/>
      <c r="G111" s="45"/>
      <c r="H111" s="15"/>
    </row>
    <row r="112" spans="5:8" ht="12.75">
      <c r="E112" s="15"/>
      <c r="F112" s="45"/>
      <c r="G112" s="45"/>
      <c r="H112" s="15"/>
    </row>
    <row r="113" spans="5:8" ht="12.75">
      <c r="E113" s="15"/>
      <c r="F113" s="45"/>
      <c r="G113" s="45"/>
      <c r="H113" s="15"/>
    </row>
    <row r="114" spans="5:8" ht="12.75">
      <c r="E114" s="15"/>
      <c r="F114" s="45"/>
      <c r="G114" s="45"/>
      <c r="H114" s="15"/>
    </row>
    <row r="115" spans="5:8" ht="12.75">
      <c r="E115" s="15"/>
      <c r="F115" s="45"/>
      <c r="G115" s="45"/>
      <c r="H115" s="15"/>
    </row>
    <row r="116" spans="5:8" ht="12.75">
      <c r="E116" s="15"/>
      <c r="F116" s="45"/>
      <c r="G116" s="45"/>
      <c r="H116" s="15"/>
    </row>
    <row r="117" spans="5:8" ht="12.75">
      <c r="E117" s="15"/>
      <c r="F117" s="45"/>
      <c r="G117" s="45"/>
      <c r="H117" s="15"/>
    </row>
    <row r="118" spans="5:8" ht="12.75">
      <c r="E118" s="15"/>
      <c r="F118" s="45"/>
      <c r="G118" s="45"/>
      <c r="H118" s="15"/>
    </row>
    <row r="119" spans="5:8" ht="12.75">
      <c r="E119" s="15"/>
      <c r="F119" s="45"/>
      <c r="G119" s="45"/>
      <c r="H119" s="15"/>
    </row>
    <row r="120" spans="5:8" ht="12.75">
      <c r="E120" s="15"/>
      <c r="F120" s="45"/>
      <c r="G120" s="45"/>
      <c r="H120" s="15"/>
    </row>
    <row r="121" spans="5:8" ht="12.75">
      <c r="E121" s="15"/>
      <c r="F121" s="45"/>
      <c r="G121" s="45"/>
      <c r="H121" s="15"/>
    </row>
    <row r="122" spans="5:8" ht="12.75">
      <c r="E122" s="15"/>
      <c r="F122" s="45"/>
      <c r="G122" s="45"/>
      <c r="H122" s="15"/>
    </row>
    <row r="123" spans="5:8" ht="12.75">
      <c r="E123" s="15"/>
      <c r="F123" s="45"/>
      <c r="G123" s="45"/>
      <c r="H123" s="15"/>
    </row>
    <row r="124" spans="5:8" ht="12.75">
      <c r="E124" s="15"/>
      <c r="F124" s="45"/>
      <c r="G124" s="45"/>
      <c r="H124" s="15"/>
    </row>
    <row r="125" spans="5:8" ht="12.75">
      <c r="E125" s="15"/>
      <c r="F125" s="45"/>
      <c r="G125" s="45"/>
      <c r="H125" s="15"/>
    </row>
    <row r="126" spans="5:8" ht="12.75">
      <c r="E126" s="15"/>
      <c r="F126" s="45"/>
      <c r="G126" s="45"/>
      <c r="H126" s="15"/>
    </row>
    <row r="127" spans="5:8" ht="12.75">
      <c r="E127" s="15"/>
      <c r="F127" s="45"/>
      <c r="G127" s="45"/>
      <c r="H127" s="15"/>
    </row>
    <row r="128" spans="5:8" ht="12.75">
      <c r="E128" s="15"/>
      <c r="F128" s="45"/>
      <c r="G128" s="45"/>
      <c r="H128" s="15"/>
    </row>
    <row r="129" spans="5:8" ht="12.75">
      <c r="E129" s="15"/>
      <c r="F129" s="45"/>
      <c r="G129" s="45"/>
      <c r="H129" s="15"/>
    </row>
    <row r="130" spans="5:8" ht="12.75">
      <c r="E130" s="15"/>
      <c r="F130" s="45"/>
      <c r="G130" s="45"/>
      <c r="H130" s="15"/>
    </row>
    <row r="131" spans="5:8" ht="12.75">
      <c r="E131" s="15"/>
      <c r="F131" s="45"/>
      <c r="G131" s="45"/>
      <c r="H131" s="15"/>
    </row>
    <row r="132" spans="5:8" ht="12.75">
      <c r="E132" s="15"/>
      <c r="F132" s="45"/>
      <c r="G132" s="45"/>
      <c r="H132" s="15"/>
    </row>
    <row r="133" spans="5:8" ht="12.75">
      <c r="E133" s="15"/>
      <c r="F133" s="45"/>
      <c r="G133" s="45"/>
      <c r="H133" s="15"/>
    </row>
    <row r="134" spans="5:8" ht="12.75">
      <c r="E134" s="15"/>
      <c r="F134" s="45"/>
      <c r="G134" s="45"/>
      <c r="H134" s="15"/>
    </row>
    <row r="135" spans="5:8" ht="12.75">
      <c r="E135" s="15"/>
      <c r="F135" s="45"/>
      <c r="G135" s="45"/>
      <c r="H135" s="15"/>
    </row>
    <row r="136" spans="5:8" ht="12.75">
      <c r="E136" s="15"/>
      <c r="F136" s="45"/>
      <c r="G136" s="45"/>
      <c r="H136" s="15"/>
    </row>
    <row r="137" spans="5:8" ht="12.75">
      <c r="E137" s="15"/>
      <c r="F137" s="45"/>
      <c r="G137" s="45"/>
      <c r="H137" s="15"/>
    </row>
    <row r="138" spans="5:8" ht="12.75">
      <c r="E138" s="15"/>
      <c r="F138" s="45"/>
      <c r="G138" s="45"/>
      <c r="H138" s="15"/>
    </row>
    <row r="139" spans="5:8" ht="12.75">
      <c r="E139" s="15"/>
      <c r="F139" s="45"/>
      <c r="G139" s="45"/>
      <c r="H139" s="15"/>
    </row>
    <row r="140" spans="5:8" ht="12.75">
      <c r="E140" s="15"/>
      <c r="F140" s="45"/>
      <c r="G140" s="45"/>
      <c r="H140" s="15"/>
    </row>
    <row r="141" spans="5:8" ht="12.75">
      <c r="E141" s="15"/>
      <c r="F141" s="45"/>
      <c r="G141" s="45"/>
      <c r="H141" s="15"/>
    </row>
    <row r="142" spans="5:8" ht="12.75">
      <c r="E142" s="15"/>
      <c r="F142" s="45"/>
      <c r="G142" s="45"/>
      <c r="H142" s="15"/>
    </row>
    <row r="143" spans="5:8" ht="12.75">
      <c r="E143" s="15"/>
      <c r="F143" s="45"/>
      <c r="G143" s="45"/>
      <c r="H143" s="15"/>
    </row>
    <row r="144" spans="5:8" ht="12.75">
      <c r="E144" s="15"/>
      <c r="F144" s="45"/>
      <c r="G144" s="45"/>
      <c r="H144" s="15"/>
    </row>
    <row r="145" spans="5:8" ht="12.75">
      <c r="E145" s="15"/>
      <c r="F145" s="45"/>
      <c r="G145" s="45"/>
      <c r="H145" s="15"/>
    </row>
    <row r="146" spans="5:8" ht="12.75">
      <c r="E146" s="15"/>
      <c r="F146" s="45"/>
      <c r="G146" s="45"/>
      <c r="H146" s="15"/>
    </row>
    <row r="147" spans="5:8" ht="12.75">
      <c r="E147" s="15"/>
      <c r="F147" s="45"/>
      <c r="G147" s="45"/>
      <c r="H147" s="15"/>
    </row>
    <row r="148" spans="5:8" ht="12.75">
      <c r="E148" s="15"/>
      <c r="F148" s="45"/>
      <c r="G148" s="45"/>
      <c r="H148" s="15"/>
    </row>
    <row r="149" spans="5:8" ht="12.75">
      <c r="E149" s="15"/>
      <c r="F149" s="45"/>
      <c r="G149" s="45"/>
      <c r="H149" s="15"/>
    </row>
    <row r="150" spans="5:8" ht="12.75">
      <c r="E150" s="15"/>
      <c r="F150" s="45"/>
      <c r="G150" s="45"/>
      <c r="H150" s="15"/>
    </row>
    <row r="151" spans="5:8" ht="12.75">
      <c r="E151" s="15"/>
      <c r="F151" s="45"/>
      <c r="G151" s="45"/>
      <c r="H151" s="15"/>
    </row>
    <row r="152" spans="5:8" ht="12.75">
      <c r="E152" s="15"/>
      <c r="F152" s="45"/>
      <c r="G152" s="45"/>
      <c r="H152" s="15"/>
    </row>
    <row r="153" spans="5:8" ht="12.75">
      <c r="E153" s="15"/>
      <c r="F153" s="45"/>
      <c r="G153" s="45"/>
      <c r="H153" s="15"/>
    </row>
    <row r="154" spans="5:8" ht="12.75">
      <c r="E154" s="15"/>
      <c r="F154" s="45"/>
      <c r="G154" s="45"/>
      <c r="H154" s="15"/>
    </row>
    <row r="155" spans="5:8" ht="12.75">
      <c r="E155" s="15"/>
      <c r="F155" s="45"/>
      <c r="G155" s="45"/>
      <c r="H155" s="15"/>
    </row>
    <row r="156" spans="5:8" ht="12.75">
      <c r="E156" s="15"/>
      <c r="F156" s="45"/>
      <c r="G156" s="45"/>
      <c r="H156" s="15"/>
    </row>
    <row r="157" spans="5:8" ht="12.75">
      <c r="E157" s="15"/>
      <c r="F157" s="45"/>
      <c r="G157" s="45"/>
      <c r="H157" s="15"/>
    </row>
    <row r="158" spans="5:8" ht="12.75">
      <c r="E158" s="15"/>
      <c r="F158" s="45"/>
      <c r="G158" s="45"/>
      <c r="H158" s="15"/>
    </row>
    <row r="159" spans="5:8" ht="12.75">
      <c r="E159" s="15"/>
      <c r="F159" s="45"/>
      <c r="G159" s="45"/>
      <c r="H159" s="15"/>
    </row>
    <row r="160" spans="5:8" ht="12.75">
      <c r="E160" s="15"/>
      <c r="F160" s="45"/>
      <c r="G160" s="45"/>
      <c r="H160" s="15"/>
    </row>
    <row r="161" spans="5:8" ht="12.75">
      <c r="E161" s="15"/>
      <c r="F161" s="45"/>
      <c r="G161" s="45"/>
      <c r="H161" s="15"/>
    </row>
    <row r="162" spans="5:8" ht="12.75">
      <c r="E162" s="15"/>
      <c r="F162" s="45"/>
      <c r="G162" s="45"/>
      <c r="H162" s="15"/>
    </row>
    <row r="163" spans="5:8" ht="12.75">
      <c r="E163" s="15"/>
      <c r="F163" s="45"/>
      <c r="G163" s="45"/>
      <c r="H163" s="15"/>
    </row>
    <row r="164" spans="5:8" ht="12.75">
      <c r="E164" s="15"/>
      <c r="F164" s="45"/>
      <c r="G164" s="45"/>
      <c r="H164" s="15"/>
    </row>
    <row r="165" spans="5:8" ht="12.75">
      <c r="E165" s="15"/>
      <c r="F165" s="45"/>
      <c r="G165" s="45"/>
      <c r="H165" s="15"/>
    </row>
    <row r="166" spans="5:8" ht="12.75">
      <c r="E166" s="15"/>
      <c r="F166" s="45"/>
      <c r="G166" s="45"/>
      <c r="H166" s="15"/>
    </row>
    <row r="167" spans="5:8" ht="12.75">
      <c r="E167" s="15"/>
      <c r="F167" s="45"/>
      <c r="G167" s="45"/>
      <c r="H167" s="15"/>
    </row>
    <row r="168" spans="5:8" ht="12.75">
      <c r="E168" s="15"/>
      <c r="F168" s="45"/>
      <c r="G168" s="45"/>
      <c r="H168" s="15"/>
    </row>
    <row r="169" spans="5:8" ht="12.75">
      <c r="E169" s="15"/>
      <c r="F169" s="45"/>
      <c r="G169" s="45"/>
      <c r="H169" s="15"/>
    </row>
    <row r="170" spans="5:8" ht="12.75">
      <c r="E170" s="15"/>
      <c r="F170" s="45"/>
      <c r="G170" s="45"/>
      <c r="H170" s="15"/>
    </row>
    <row r="171" spans="5:8" ht="12.75">
      <c r="E171" s="15"/>
      <c r="F171" s="45"/>
      <c r="G171" s="45"/>
      <c r="H171" s="15"/>
    </row>
    <row r="172" spans="5:8" ht="12.75">
      <c r="E172" s="15"/>
      <c r="F172" s="45"/>
      <c r="G172" s="45"/>
      <c r="H172" s="15"/>
    </row>
    <row r="173" spans="5:8" ht="12.75">
      <c r="E173" s="15"/>
      <c r="F173" s="45"/>
      <c r="G173" s="45"/>
      <c r="H173" s="15"/>
    </row>
    <row r="174" spans="5:8" ht="12.75">
      <c r="E174" s="15"/>
      <c r="F174" s="45"/>
      <c r="G174" s="45"/>
      <c r="H174" s="15"/>
    </row>
    <row r="175" spans="5:8" ht="12.75">
      <c r="E175" s="15"/>
      <c r="F175" s="45"/>
      <c r="G175" s="45"/>
      <c r="H175" s="15"/>
    </row>
    <row r="176" spans="5:8" ht="12.75">
      <c r="E176" s="15"/>
      <c r="F176" s="45"/>
      <c r="G176" s="45"/>
      <c r="H176" s="15"/>
    </row>
    <row r="177" spans="5:8" ht="12.75">
      <c r="E177" s="15"/>
      <c r="F177" s="45"/>
      <c r="G177" s="45"/>
      <c r="H177" s="15"/>
    </row>
    <row r="178" spans="5:8" ht="12.75">
      <c r="E178" s="15"/>
      <c r="F178" s="45"/>
      <c r="G178" s="45"/>
      <c r="H178" s="15"/>
    </row>
    <row r="179" spans="5:8" ht="12.75">
      <c r="E179" s="15"/>
      <c r="F179" s="45"/>
      <c r="G179" s="45"/>
      <c r="H179" s="15"/>
    </row>
    <row r="180" spans="5:8" ht="12.75">
      <c r="E180" s="15"/>
      <c r="F180" s="45"/>
      <c r="G180" s="45"/>
      <c r="H180" s="15"/>
    </row>
    <row r="181" spans="5:8" ht="12.75">
      <c r="E181" s="15"/>
      <c r="F181" s="45"/>
      <c r="G181" s="45"/>
      <c r="H181" s="15"/>
    </row>
    <row r="182" spans="5:8" ht="12.75">
      <c r="E182" s="15"/>
      <c r="F182" s="45"/>
      <c r="G182" s="45"/>
      <c r="H182" s="15"/>
    </row>
    <row r="183" spans="5:8" ht="12.75">
      <c r="E183" s="15"/>
      <c r="F183" s="45"/>
      <c r="G183" s="45"/>
      <c r="H183" s="15"/>
    </row>
    <row r="184" spans="5:8" ht="12.75">
      <c r="E184" s="15"/>
      <c r="F184" s="45"/>
      <c r="G184" s="45"/>
      <c r="H184" s="15"/>
    </row>
    <row r="185" spans="5:8" ht="12.75">
      <c r="E185" s="15"/>
      <c r="F185" s="45"/>
      <c r="G185" s="45"/>
      <c r="H185" s="15"/>
    </row>
    <row r="186" spans="5:8" ht="12.75">
      <c r="E186" s="15"/>
      <c r="F186" s="45"/>
      <c r="G186" s="45"/>
      <c r="H186" s="15"/>
    </row>
    <row r="187" spans="5:8" ht="12.75">
      <c r="E187" s="15"/>
      <c r="F187" s="45"/>
      <c r="G187" s="45"/>
      <c r="H187" s="15"/>
    </row>
    <row r="188" spans="5:8" ht="12.75">
      <c r="E188" s="15"/>
      <c r="F188" s="45"/>
      <c r="G188" s="45"/>
      <c r="H188" s="15"/>
    </row>
    <row r="189" spans="5:8" ht="12.75">
      <c r="E189" s="15"/>
      <c r="F189" s="45"/>
      <c r="G189" s="45"/>
      <c r="H189" s="15"/>
    </row>
    <row r="190" spans="5:8" ht="12.75">
      <c r="E190" s="15"/>
      <c r="F190" s="45"/>
      <c r="G190" s="45"/>
      <c r="H190" s="15"/>
    </row>
    <row r="191" spans="5:8" ht="12.75">
      <c r="E191" s="15"/>
      <c r="F191" s="45"/>
      <c r="G191" s="45"/>
      <c r="H191" s="15"/>
    </row>
    <row r="192" spans="5:8" ht="12.75">
      <c r="E192" s="15"/>
      <c r="F192" s="45"/>
      <c r="G192" s="45"/>
      <c r="H192" s="15"/>
    </row>
    <row r="193" spans="5:8" ht="12.75">
      <c r="E193" s="15"/>
      <c r="F193" s="45"/>
      <c r="G193" s="45"/>
      <c r="H193" s="15"/>
    </row>
    <row r="194" spans="5:8" ht="12.75">
      <c r="E194" s="15"/>
      <c r="F194" s="45"/>
      <c r="G194" s="45"/>
      <c r="H194" s="15"/>
    </row>
    <row r="195" spans="5:8" ht="12.75">
      <c r="E195" s="15"/>
      <c r="F195" s="45"/>
      <c r="G195" s="45"/>
      <c r="H195" s="15"/>
    </row>
    <row r="196" spans="5:8" ht="12.75">
      <c r="E196" s="15"/>
      <c r="F196" s="45"/>
      <c r="G196" s="45"/>
      <c r="H196" s="15"/>
    </row>
    <row r="197" spans="5:8" ht="12.75">
      <c r="E197" s="15"/>
      <c r="F197" s="45"/>
      <c r="G197" s="45"/>
      <c r="H197" s="15"/>
    </row>
    <row r="198" spans="5:8" ht="12.75">
      <c r="E198" s="15"/>
      <c r="F198" s="45"/>
      <c r="G198" s="45"/>
      <c r="H198" s="15"/>
    </row>
    <row r="199" spans="5:8" ht="12.75">
      <c r="E199" s="15"/>
      <c r="F199" s="45"/>
      <c r="G199" s="45"/>
      <c r="H199" s="15"/>
    </row>
    <row r="200" spans="6:7" ht="12.75">
      <c r="F200" s="33"/>
      <c r="G200" s="33"/>
    </row>
    <row r="201" spans="6:7" ht="12.75">
      <c r="F201" s="33"/>
      <c r="G201" s="33"/>
    </row>
    <row r="202" spans="6:7" ht="12.75">
      <c r="F202" s="33"/>
      <c r="G202" s="33"/>
    </row>
    <row r="203" spans="6:7" ht="12.75">
      <c r="F203" s="33"/>
      <c r="G203" s="33"/>
    </row>
    <row r="204" spans="6:7" ht="12.75">
      <c r="F204" s="33"/>
      <c r="G204" s="33"/>
    </row>
  </sheetData>
  <sheetProtection/>
  <printOptions/>
  <pageMargins left="0.75" right="0.75" top="1.73" bottom="0.49" header="0.5" footer="0.5"/>
  <pageSetup horizontalDpi="300" verticalDpi="300" orientation="landscape" paperSize="9" r:id="rId1"/>
  <headerFooter alignWithMargins="0">
    <oddHeader>&amp;L&amp;18
Bootresultaten&amp;C&amp;20 12° Robby Fish Zeehengel Festival  -  RZC Wommelgem -  
zaterdag 21 mei 2022
   -   Blankenberge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view="pageLayout" workbookViewId="0" topLeftCell="A1">
      <selection activeCell="S9" sqref="S9"/>
    </sheetView>
  </sheetViews>
  <sheetFormatPr defaultColWidth="9.140625" defaultRowHeight="12.75"/>
  <cols>
    <col min="1" max="1" width="5.421875" style="0" customWidth="1"/>
    <col min="2" max="2" width="8.140625" style="35" customWidth="1"/>
    <col min="3" max="3" width="29.7109375" style="0" customWidth="1"/>
    <col min="4" max="4" width="6.28125" style="35" customWidth="1"/>
    <col min="6" max="6" width="4.8515625" style="0" customWidth="1"/>
    <col min="7" max="8" width="4.28125" style="0" customWidth="1"/>
    <col min="9" max="9" width="4.7109375" style="0" customWidth="1"/>
    <col min="10" max="10" width="4.421875" style="0" customWidth="1"/>
    <col min="11" max="11" width="7.140625" style="35" customWidth="1"/>
    <col min="13" max="13" width="10.8515625" style="0" customWidth="1"/>
    <col min="14" max="14" width="9.140625" style="0" hidden="1" customWidth="1"/>
  </cols>
  <sheetData>
    <row r="1" spans="1:14" ht="55.5" customHeight="1">
      <c r="A1" s="224" t="s">
        <v>7</v>
      </c>
      <c r="B1" s="220" t="s">
        <v>148</v>
      </c>
      <c r="C1" s="221" t="s">
        <v>9</v>
      </c>
      <c r="D1" s="220" t="s">
        <v>165</v>
      </c>
      <c r="E1" s="222" t="s">
        <v>173</v>
      </c>
      <c r="F1" s="219" t="s">
        <v>201</v>
      </c>
      <c r="G1" s="219" t="s">
        <v>202</v>
      </c>
      <c r="H1" s="219" t="s">
        <v>203</v>
      </c>
      <c r="I1" s="219" t="s">
        <v>204</v>
      </c>
      <c r="J1" s="219" t="s">
        <v>205</v>
      </c>
      <c r="K1" s="223" t="s">
        <v>172</v>
      </c>
      <c r="M1" s="220" t="s">
        <v>166</v>
      </c>
      <c r="N1">
        <f>SUM(F1:J1)</f>
        <v>0</v>
      </c>
    </row>
    <row r="2" spans="1:13" ht="12.75">
      <c r="A2" s="42"/>
      <c r="B2" s="42" t="s">
        <v>151</v>
      </c>
      <c r="C2" s="39" t="str">
        <f>VLOOKUP($B2,Teams!$A$2:$B$20,2,FALSE)</f>
        <v>Tubertini België A</v>
      </c>
      <c r="D2" s="42">
        <v>5</v>
      </c>
      <c r="E2" s="13">
        <f>SUMIF(Ingave!$J$2:$J$123,$B2,Ingave!$G$2:$G$123)</f>
        <v>80</v>
      </c>
      <c r="F2" s="109">
        <f>VALUE(Ingave!$G$7)</f>
        <v>3</v>
      </c>
      <c r="G2" s="109">
        <f>VALUE(Ingave!$G$8)</f>
        <v>5</v>
      </c>
      <c r="H2" s="109">
        <f>VALUE(Ingave!$G$9)</f>
        <v>13</v>
      </c>
      <c r="I2" s="109">
        <f>VALUE(Ingave!$G$10)</f>
        <v>24</v>
      </c>
      <c r="J2" s="109">
        <f>VALUE(Ingave!$G$11)</f>
        <v>35</v>
      </c>
      <c r="K2" s="5">
        <f aca="true" t="shared" si="0" ref="K2:K11">MAX(F2:J2)</f>
        <v>35</v>
      </c>
      <c r="L2">
        <f aca="true" t="shared" si="1" ref="L2:L11">SUM(F2:J2)</f>
        <v>80</v>
      </c>
      <c r="M2" s="9">
        <f aca="true" t="shared" si="2" ref="M2:M11">SUM(L2-K2)</f>
        <v>45</v>
      </c>
    </row>
    <row r="3" spans="1:13" ht="12.75">
      <c r="A3" s="42"/>
      <c r="B3" s="42" t="s">
        <v>154</v>
      </c>
      <c r="C3" s="39" t="str">
        <f>VLOOKUP($B3,Teams!$A$2:$B$20,2,FALSE)</f>
        <v>Robbyfish A</v>
      </c>
      <c r="D3" s="42">
        <v>5</v>
      </c>
      <c r="E3" s="13">
        <f>SUMIF(Ingave!$J$2:$J$123,$B3,Ingave!$G$2:$G$123)</f>
        <v>97</v>
      </c>
      <c r="F3" s="109">
        <f>VALUE(Ingave!$G$22)</f>
        <v>4</v>
      </c>
      <c r="G3" s="109">
        <f>VALUE(Ingave!$G$23)</f>
        <v>14</v>
      </c>
      <c r="H3" s="109">
        <f>VALUE(Ingave!$G$24)</f>
        <v>15</v>
      </c>
      <c r="I3" s="109">
        <f>VALUE(Ingave!$G$25)</f>
        <v>21</v>
      </c>
      <c r="J3" s="109">
        <f>VALUE(Ingave!$G$26)</f>
        <v>43</v>
      </c>
      <c r="K3" s="110">
        <f t="shared" si="0"/>
        <v>43</v>
      </c>
      <c r="L3">
        <f t="shared" si="1"/>
        <v>97</v>
      </c>
      <c r="M3" s="9">
        <f t="shared" si="2"/>
        <v>54</v>
      </c>
    </row>
    <row r="4" spans="1:14" ht="12.75">
      <c r="A4" s="42"/>
      <c r="B4" s="42" t="s">
        <v>155</v>
      </c>
      <c r="C4" s="39" t="str">
        <f>VLOOKUP($B4,Teams!$A$2:$B$20,2,FALSE)</f>
        <v>Robbyfish B</v>
      </c>
      <c r="D4" s="42">
        <v>5</v>
      </c>
      <c r="E4" s="13">
        <f>SUMIF(Ingave!$J$2:$J$123,$B4,Ingave!$G$2:$G$123)</f>
        <v>101</v>
      </c>
      <c r="F4" s="109">
        <f>VALUE(Ingave!$G$27)</f>
        <v>16</v>
      </c>
      <c r="G4" s="109">
        <f>VALUE(Ingave!$G$28)</f>
        <v>17</v>
      </c>
      <c r="H4" s="109">
        <f>VALUE(Ingave!$G$29)</f>
        <v>19</v>
      </c>
      <c r="I4" s="109">
        <f>VALUE(Ingave!$G$30)</f>
        <v>23</v>
      </c>
      <c r="J4" s="109">
        <f>VALUE(Ingave!$G$31)</f>
        <v>26</v>
      </c>
      <c r="K4" s="110">
        <f t="shared" si="0"/>
        <v>26</v>
      </c>
      <c r="L4">
        <f t="shared" si="1"/>
        <v>101</v>
      </c>
      <c r="M4" s="9">
        <f t="shared" si="2"/>
        <v>75</v>
      </c>
      <c r="N4">
        <f aca="true" t="shared" si="3" ref="N4:N18">SUM(F4:J4)</f>
        <v>101</v>
      </c>
    </row>
    <row r="5" spans="1:14" ht="12.75">
      <c r="A5" s="43"/>
      <c r="B5" s="42" t="s">
        <v>156</v>
      </c>
      <c r="C5" s="39" t="str">
        <f>VLOOKUP($B5,Teams!$A$2:$B$20,2,FALSE)</f>
        <v>Robbyfish C</v>
      </c>
      <c r="D5" s="42">
        <v>5</v>
      </c>
      <c r="E5" s="13">
        <f>SUMIF(Ingave!$J$2:$J$123,$B5,Ingave!$G$2:$G$123)</f>
        <v>156</v>
      </c>
      <c r="F5" s="109">
        <f>VALUE(Ingave!$G$32)</f>
        <v>9</v>
      </c>
      <c r="G5" s="109">
        <f>VALUE(Ingave!$G$33)</f>
        <v>12</v>
      </c>
      <c r="H5" s="109">
        <f>VALUE(Ingave!$G$34)</f>
        <v>22</v>
      </c>
      <c r="I5" s="109">
        <f>VALUE(Ingave!$G$35)</f>
        <v>52</v>
      </c>
      <c r="J5" s="109">
        <f>VALUE(Ingave!$G$36)</f>
        <v>61</v>
      </c>
      <c r="K5" s="5">
        <f t="shared" si="0"/>
        <v>61</v>
      </c>
      <c r="L5">
        <f t="shared" si="1"/>
        <v>156</v>
      </c>
      <c r="M5" s="9">
        <f t="shared" si="2"/>
        <v>95</v>
      </c>
      <c r="N5">
        <f t="shared" si="3"/>
        <v>156</v>
      </c>
    </row>
    <row r="6" spans="1:14" ht="12.75">
      <c r="A6" s="42"/>
      <c r="B6" s="42" t="s">
        <v>158</v>
      </c>
      <c r="C6" s="39" t="str">
        <f>VLOOKUP($B6,Teams!$A$2:$B$20,2,FALSE)</f>
        <v>SZHC Antwerpen</v>
      </c>
      <c r="D6" s="42">
        <v>5</v>
      </c>
      <c r="E6" s="13">
        <f>SUMIF(Ingave!$J$2:$J$123,$B6,Ingave!$G$2:$G$123)</f>
        <v>168</v>
      </c>
      <c r="F6" s="109">
        <f>VALUE(Ingave!$G$42)</f>
        <v>7</v>
      </c>
      <c r="G6" s="109">
        <f>VALUE(Ingave!$G$43)</f>
        <v>25</v>
      </c>
      <c r="H6" s="109">
        <f>VALUE(Ingave!$G$44)</f>
        <v>27</v>
      </c>
      <c r="I6" s="109">
        <f>VALUE(Ingave!$G$45)</f>
        <v>50</v>
      </c>
      <c r="J6" s="109">
        <f>VALUE(Ingave!$G$46)</f>
        <v>59</v>
      </c>
      <c r="K6" s="5">
        <f t="shared" si="0"/>
        <v>59</v>
      </c>
      <c r="L6">
        <f t="shared" si="1"/>
        <v>168</v>
      </c>
      <c r="M6" s="9">
        <f t="shared" si="2"/>
        <v>109</v>
      </c>
      <c r="N6">
        <f t="shared" si="3"/>
        <v>168</v>
      </c>
    </row>
    <row r="7" spans="1:14" ht="12.75">
      <c r="A7" s="43"/>
      <c r="B7" s="42" t="s">
        <v>157</v>
      </c>
      <c r="C7" s="39" t="str">
        <f>VLOOKUP($B7,Teams!$A$2:$B$20,2,FALSE)</f>
        <v>Noordzeevissers NL</v>
      </c>
      <c r="D7" s="42">
        <v>4</v>
      </c>
      <c r="E7" s="13">
        <f>SUMIF(Ingave!$J$2:$J$123,$B7,Ingave!$G$2:$G$123)</f>
        <v>180</v>
      </c>
      <c r="F7" s="109">
        <f>VALUE(Ingave!$G$37)</f>
        <v>1</v>
      </c>
      <c r="G7" s="109">
        <f>VALUE(Ingave!$G$38)</f>
        <v>33</v>
      </c>
      <c r="H7" s="109">
        <f>VALUE(Ingave!$G$39)</f>
        <v>36</v>
      </c>
      <c r="I7" s="109">
        <f>VALUE(Ingave!$G$40)</f>
        <v>45</v>
      </c>
      <c r="J7" s="246">
        <f>VALUE(Ingave!$G$41)</f>
        <v>65</v>
      </c>
      <c r="K7" s="243">
        <f t="shared" si="0"/>
        <v>65</v>
      </c>
      <c r="L7">
        <f t="shared" si="1"/>
        <v>180</v>
      </c>
      <c r="M7" s="9">
        <f t="shared" si="2"/>
        <v>115</v>
      </c>
      <c r="N7">
        <f t="shared" si="3"/>
        <v>180</v>
      </c>
    </row>
    <row r="8" spans="1:14" ht="12.75">
      <c r="A8" s="42"/>
      <c r="B8" s="42" t="s">
        <v>159</v>
      </c>
      <c r="C8" s="39" t="str">
        <f>VLOOKUP($B8,Teams!$A$2:$B$20,2,FALSE)</f>
        <v>VTE Ekeren A</v>
      </c>
      <c r="D8" s="42">
        <v>5</v>
      </c>
      <c r="E8" s="13">
        <f>SUMIF(Ingave!$J$2:$J$123,$B8,Ingave!$G$2:$G$123)</f>
        <v>192</v>
      </c>
      <c r="F8" s="109">
        <f>VALUE(Ingave!$G$47)</f>
        <v>10</v>
      </c>
      <c r="G8" s="109">
        <f>VALUE(Ingave!$G$48)</f>
        <v>20</v>
      </c>
      <c r="H8" s="109">
        <f>VALUE(Ingave!$G$49)</f>
        <v>49</v>
      </c>
      <c r="I8" s="109">
        <f>VALUE(Ingave!$G$50)</f>
        <v>55</v>
      </c>
      <c r="J8" s="109">
        <f>VALUE(Ingave!$G$51)</f>
        <v>58</v>
      </c>
      <c r="K8" s="5">
        <f t="shared" si="0"/>
        <v>58</v>
      </c>
      <c r="L8">
        <f t="shared" si="1"/>
        <v>192</v>
      </c>
      <c r="M8" s="9">
        <f t="shared" si="2"/>
        <v>134</v>
      </c>
      <c r="N8">
        <f t="shared" si="3"/>
        <v>192</v>
      </c>
    </row>
    <row r="9" spans="1:14" ht="12.75">
      <c r="A9" s="43"/>
      <c r="B9" s="42" t="s">
        <v>150</v>
      </c>
      <c r="C9" s="39" t="str">
        <f>VLOOKUP($B9,Teams!$A$2:$B$20,2,FALSE)</f>
        <v>EZV Zemst A</v>
      </c>
      <c r="D9" s="42">
        <v>5</v>
      </c>
      <c r="E9" s="13">
        <f>SUMIF(Ingave!$J$2:$J$123,$B9,Ingave!$G$2:$G$123)</f>
        <v>186</v>
      </c>
      <c r="F9" s="109">
        <f>VALUE(Ingave!$G$2)</f>
        <v>32</v>
      </c>
      <c r="G9" s="109">
        <f>VALUE(Ingave!$G$3)</f>
        <v>34</v>
      </c>
      <c r="H9" s="109">
        <f>VALUE(Ingave!$G$4)</f>
        <v>38</v>
      </c>
      <c r="I9" s="109">
        <f>VALUE(Ingave!$G$5)</f>
        <v>40</v>
      </c>
      <c r="J9" s="109">
        <f>VALUE(Ingave!$G$6)</f>
        <v>42</v>
      </c>
      <c r="K9" s="5">
        <f t="shared" si="0"/>
        <v>42</v>
      </c>
      <c r="L9">
        <f t="shared" si="1"/>
        <v>186</v>
      </c>
      <c r="M9" s="9">
        <f t="shared" si="2"/>
        <v>144</v>
      </c>
      <c r="N9">
        <f t="shared" si="3"/>
        <v>186</v>
      </c>
    </row>
    <row r="10" spans="1:14" ht="12.75">
      <c r="A10" s="42"/>
      <c r="B10" s="42" t="s">
        <v>153</v>
      </c>
      <c r="C10" s="39" t="str">
        <f>VLOOKUP($B10,Teams!$A$2:$B$20,2,FALSE)</f>
        <v>GZD- Het Loze Vissertje Gent A</v>
      </c>
      <c r="D10" s="42">
        <v>5</v>
      </c>
      <c r="E10" s="13">
        <f>SUMIF(Ingave!$J$2:$J$123,$B10,Ingave!$G$2:$G$123)</f>
        <v>209</v>
      </c>
      <c r="F10" s="109">
        <f>VALUE(Ingave!$G$17)</f>
        <v>18</v>
      </c>
      <c r="G10" s="109">
        <f>VALUE(Ingave!$G$18)</f>
        <v>37</v>
      </c>
      <c r="H10" s="109">
        <f>VALUE(Ingave!$G$19)</f>
        <v>39</v>
      </c>
      <c r="I10" s="109">
        <f>VALUE(Ingave!$G$20)</f>
        <v>54</v>
      </c>
      <c r="J10" s="109">
        <f>VALUE(Ingave!$G$21)</f>
        <v>61</v>
      </c>
      <c r="K10" s="5">
        <f t="shared" si="0"/>
        <v>61</v>
      </c>
      <c r="L10">
        <f t="shared" si="1"/>
        <v>209</v>
      </c>
      <c r="M10" s="9">
        <f t="shared" si="2"/>
        <v>148</v>
      </c>
      <c r="N10">
        <f t="shared" si="3"/>
        <v>209</v>
      </c>
    </row>
    <row r="11" spans="1:14" ht="12.75">
      <c r="A11" s="43"/>
      <c r="B11" s="42" t="s">
        <v>152</v>
      </c>
      <c r="C11" s="39" t="str">
        <f>VLOOKUP($B11,Teams!$A$2:$B$20,2,FALSE)</f>
        <v>Tubertini NL</v>
      </c>
      <c r="D11" s="42">
        <v>5</v>
      </c>
      <c r="E11" s="13">
        <f>SUMIF(Ingave!$J$2:$J$123,$B11,Ingave!$G$2:$G$123)</f>
        <v>228</v>
      </c>
      <c r="F11" s="109">
        <f>VALUE(Ingave!$G$12)</f>
        <v>29</v>
      </c>
      <c r="G11" s="109">
        <f>VALUE(Ingave!$G$13)</f>
        <v>43</v>
      </c>
      <c r="H11" s="109">
        <f>VALUE(Ingave!$G$14)</f>
        <v>47</v>
      </c>
      <c r="I11" s="109">
        <f>VALUE(Ingave!$G$15)</f>
        <v>53</v>
      </c>
      <c r="J11" s="109">
        <f>VALUE(Ingave!$G$16)</f>
        <v>56</v>
      </c>
      <c r="K11" s="5">
        <f t="shared" si="0"/>
        <v>56</v>
      </c>
      <c r="L11">
        <f t="shared" si="1"/>
        <v>228</v>
      </c>
      <c r="M11" s="9">
        <f t="shared" si="2"/>
        <v>172</v>
      </c>
      <c r="N11">
        <f>SUM(F11:J11)</f>
        <v>228</v>
      </c>
    </row>
    <row r="12" spans="1:14" ht="12.75">
      <c r="A12" s="42"/>
      <c r="B12" s="42" t="s">
        <v>198</v>
      </c>
      <c r="C12" s="39" t="e">
        <f>VLOOKUP($B12,Teams!$A$2:$B$20,2,FALSE)</f>
        <v>#N/A</v>
      </c>
      <c r="D12" s="42"/>
      <c r="E12" s="13"/>
      <c r="F12" s="109"/>
      <c r="G12" s="109"/>
      <c r="H12" s="109"/>
      <c r="I12" s="109"/>
      <c r="J12" s="109"/>
      <c r="K12" s="5"/>
      <c r="L12">
        <f aca="true" t="shared" si="4" ref="L12:L20">SUM(F12:J12)</f>
        <v>0</v>
      </c>
      <c r="M12" s="9">
        <f aca="true" t="shared" si="5" ref="M12:M20">SUM(L12-K12)</f>
        <v>0</v>
      </c>
      <c r="N12">
        <f t="shared" si="3"/>
        <v>0</v>
      </c>
    </row>
    <row r="13" spans="1:14" ht="12.75">
      <c r="A13" s="43"/>
      <c r="B13" s="42" t="s">
        <v>199</v>
      </c>
      <c r="C13" s="39" t="e">
        <f>VLOOKUP($B13,Teams!$A$2:$B$20,2,FALSE)</f>
        <v>#N/A</v>
      </c>
      <c r="D13" s="42"/>
      <c r="E13" s="13"/>
      <c r="F13" s="109"/>
      <c r="G13" s="109"/>
      <c r="H13" s="109"/>
      <c r="I13" s="109"/>
      <c r="J13" s="109"/>
      <c r="K13" s="5"/>
      <c r="L13">
        <f t="shared" si="4"/>
        <v>0</v>
      </c>
      <c r="M13" s="9">
        <f t="shared" si="5"/>
        <v>0</v>
      </c>
      <c r="N13">
        <f t="shared" si="3"/>
        <v>0</v>
      </c>
    </row>
    <row r="14" spans="1:14" ht="12.75">
      <c r="A14" s="42"/>
      <c r="B14" s="42" t="s">
        <v>160</v>
      </c>
      <c r="C14" s="39" t="e">
        <f>VLOOKUP($B14,Teams!$A$2:$B$20,2,FALSE)</f>
        <v>#N/A</v>
      </c>
      <c r="D14" s="42"/>
      <c r="E14" s="13"/>
      <c r="F14" s="109"/>
      <c r="G14" s="109"/>
      <c r="H14" s="109"/>
      <c r="I14" s="109"/>
      <c r="J14" s="109"/>
      <c r="K14" s="5"/>
      <c r="L14">
        <f t="shared" si="4"/>
        <v>0</v>
      </c>
      <c r="M14" s="9">
        <f t="shared" si="5"/>
        <v>0</v>
      </c>
      <c r="N14">
        <f t="shared" si="3"/>
        <v>0</v>
      </c>
    </row>
    <row r="15" spans="1:14" ht="12.75">
      <c r="A15" s="43"/>
      <c r="B15" s="42" t="s">
        <v>161</v>
      </c>
      <c r="C15" s="39" t="e">
        <f>VLOOKUP($B15,Teams!$A$2:$B$20,2,FALSE)</f>
        <v>#N/A</v>
      </c>
      <c r="D15" s="42"/>
      <c r="E15" s="13"/>
      <c r="F15" s="109"/>
      <c r="G15" s="109"/>
      <c r="H15" s="109"/>
      <c r="I15" s="109"/>
      <c r="J15" s="109"/>
      <c r="K15" s="5"/>
      <c r="L15">
        <f t="shared" si="4"/>
        <v>0</v>
      </c>
      <c r="M15" s="9">
        <f t="shared" si="5"/>
        <v>0</v>
      </c>
      <c r="N15">
        <f t="shared" si="3"/>
        <v>0</v>
      </c>
    </row>
    <row r="16" spans="1:14" ht="12.75">
      <c r="A16" s="42"/>
      <c r="B16" s="42" t="s">
        <v>162</v>
      </c>
      <c r="C16" s="39" t="e">
        <f>VLOOKUP($B16,Teams!$A$2:$B$20,2,FALSE)</f>
        <v>#N/A</v>
      </c>
      <c r="D16" s="42"/>
      <c r="E16" s="13"/>
      <c r="F16" s="109"/>
      <c r="G16" s="109"/>
      <c r="H16" s="109"/>
      <c r="I16" s="109"/>
      <c r="J16" s="109"/>
      <c r="K16" s="5"/>
      <c r="L16">
        <f t="shared" si="4"/>
        <v>0</v>
      </c>
      <c r="M16" s="9">
        <f t="shared" si="5"/>
        <v>0</v>
      </c>
      <c r="N16">
        <f t="shared" si="3"/>
        <v>0</v>
      </c>
    </row>
    <row r="17" spans="1:14" ht="12.75">
      <c r="A17" s="43"/>
      <c r="B17" s="42" t="s">
        <v>163</v>
      </c>
      <c r="C17" s="39" t="e">
        <f>VLOOKUP($B17,Teams!$A$2:$B$20,2,FALSE)</f>
        <v>#N/A</v>
      </c>
      <c r="D17" s="42"/>
      <c r="E17" s="13"/>
      <c r="F17" s="109"/>
      <c r="G17" s="109"/>
      <c r="H17" s="109"/>
      <c r="I17" s="109"/>
      <c r="J17" s="109"/>
      <c r="K17" s="5"/>
      <c r="L17">
        <f t="shared" si="4"/>
        <v>0</v>
      </c>
      <c r="M17" s="9">
        <f t="shared" si="5"/>
        <v>0</v>
      </c>
      <c r="N17">
        <f t="shared" si="3"/>
        <v>0</v>
      </c>
    </row>
    <row r="18" spans="1:14" ht="12.75">
      <c r="A18" s="42"/>
      <c r="B18" s="42" t="s">
        <v>164</v>
      </c>
      <c r="C18" s="39" t="e">
        <f>VLOOKUP($B18,Teams!$A$2:$B$20,2,FALSE)</f>
        <v>#N/A</v>
      </c>
      <c r="D18" s="42"/>
      <c r="E18" s="13"/>
      <c r="F18" s="109"/>
      <c r="G18" s="109"/>
      <c r="H18" s="109"/>
      <c r="I18" s="109"/>
      <c r="J18" s="109"/>
      <c r="K18" s="5"/>
      <c r="L18">
        <f t="shared" si="4"/>
        <v>0</v>
      </c>
      <c r="M18" s="9">
        <f t="shared" si="5"/>
        <v>0</v>
      </c>
      <c r="N18">
        <f t="shared" si="3"/>
        <v>0</v>
      </c>
    </row>
    <row r="19" spans="1:13" ht="12.75">
      <c r="A19" s="43"/>
      <c r="B19" s="42" t="s">
        <v>263</v>
      </c>
      <c r="C19" s="39" t="e">
        <f>VLOOKUP($B19,Teams!$A$2:$B$20,2,FALSE)</f>
        <v>#N/A</v>
      </c>
      <c r="D19" s="42"/>
      <c r="E19" s="13"/>
      <c r="F19" s="109"/>
      <c r="G19" s="109"/>
      <c r="H19" s="109"/>
      <c r="I19" s="109"/>
      <c r="J19" s="109"/>
      <c r="K19" s="5"/>
      <c r="L19">
        <f t="shared" si="4"/>
        <v>0</v>
      </c>
      <c r="M19" s="9">
        <f t="shared" si="5"/>
        <v>0</v>
      </c>
    </row>
    <row r="20" spans="1:13" ht="12.75">
      <c r="A20" s="42"/>
      <c r="B20" s="42" t="s">
        <v>264</v>
      </c>
      <c r="C20" s="39" t="e">
        <f>VLOOKUP($B20,Teams!$A$2:$B$20,2,FALSE)</f>
        <v>#N/A</v>
      </c>
      <c r="D20" s="42"/>
      <c r="E20" s="13"/>
      <c r="F20" s="109"/>
      <c r="G20" s="109"/>
      <c r="H20" s="109"/>
      <c r="I20" s="109"/>
      <c r="J20" s="109"/>
      <c r="K20" s="5"/>
      <c r="L20">
        <f t="shared" si="4"/>
        <v>0</v>
      </c>
      <c r="M20" s="9">
        <f t="shared" si="5"/>
        <v>0</v>
      </c>
    </row>
  </sheetData>
  <sheetProtection/>
  <printOptions/>
  <pageMargins left="0.7874015748031497" right="0.7874015748031497" top="1.84" bottom="0.5" header="0.53" footer="0.5118110236220472"/>
  <pageSetup horizontalDpi="300" verticalDpi="300" orientation="landscape" paperSize="9" r:id="rId1"/>
  <headerFooter alignWithMargins="0">
    <oddHeader>&amp;L&amp;18
Teamresultaten&amp;C&amp;20 12e Robby Fish Zeehengel Festival  -  RZC Wommelgem -
zaterdag 21 mei 2022
   -   Blankenberge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Rasal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Aerts</dc:creator>
  <cp:keywords/>
  <dc:description/>
  <cp:lastModifiedBy>Ronny Korsten</cp:lastModifiedBy>
  <cp:lastPrinted>2022-05-21T16:26:52Z</cp:lastPrinted>
  <dcterms:created xsi:type="dcterms:W3CDTF">2001-07-20T07:23:49Z</dcterms:created>
  <dcterms:modified xsi:type="dcterms:W3CDTF">2022-05-26T12:58:34Z</dcterms:modified>
  <cp:category/>
  <cp:version/>
  <cp:contentType/>
  <cp:contentStatus/>
</cp:coreProperties>
</file>